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4\1er Trimestre\"/>
    </mc:Choice>
  </mc:AlternateContent>
  <workbookProtection workbookAlgorithmName="SHA-512" workbookHashValue="v5UPWZV12nhNsg8e8vuvDBJU+36wKT77d1K1lEylx1ApoFz8Ug/kU4yAbEnhLqiMNsEOyZ4qoW3BJcbyYKs75w==" workbookSaltValue="Ek6BZYU5AaQYLBmcu34Dog==" workbookSpinCount="100000" lockStructure="1"/>
  <bookViews>
    <workbookView xWindow="0" yWindow="0" windowWidth="24450" windowHeight="1161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1451" r:id="rId6"/>
    <pivotCache cacheId="1454" r:id="rId7"/>
    <pivotCache cacheId="1457" r:id="rId8"/>
    <pivotCache cacheId="1460" r:id="rId9"/>
    <pivotCache cacheId="1697" r:id="rId10"/>
    <pivotCache cacheId="1700" r:id="rId11"/>
    <pivotCache cacheId="1703" r:id="rId12"/>
    <pivotCache cacheId="1706" r:id="rId13"/>
    <pivotCache cacheId="1709" r:id="rId14"/>
    <pivotCache cacheId="1712" r:id="rId15"/>
  </pivotCaches>
  <extLst>
    <ext xmlns:x14="http://schemas.microsoft.com/office/spreadsheetml/2009/9/main" uri="{876F7934-8845-4945-9796-88D515C7AA90}">
      <x14:pivotCaches>
        <pivotCache cacheId="1432"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27" i="1" l="1"/>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J85" i="9"/>
  <c r="K86" i="9"/>
  <c r="E105" i="9"/>
  <c r="K83" i="9"/>
  <c r="K88" i="9"/>
  <c r="J93" i="9"/>
  <c r="K92" i="9"/>
  <c r="J78" i="9"/>
  <c r="K82" i="9"/>
  <c r="E63" i="9"/>
  <c r="J86" i="9"/>
  <c r="J90" i="9"/>
  <c r="J88" i="9"/>
  <c r="E65" i="9"/>
  <c r="K85" i="9"/>
  <c r="I92" i="9"/>
  <c r="I84" i="9"/>
  <c r="J91" i="9"/>
  <c r="K96" i="9"/>
  <c r="K77" i="9"/>
  <c r="K79" i="9"/>
  <c r="I90" i="9"/>
  <c r="K91" i="9"/>
  <c r="J81" i="9"/>
  <c r="J77" i="9"/>
  <c r="K97" i="9"/>
  <c r="E104" i="9"/>
  <c r="J84" i="9"/>
  <c r="E64" i="9"/>
  <c r="J92" i="9"/>
  <c r="I85" i="9"/>
  <c r="J95" i="9"/>
  <c r="E107" i="9"/>
  <c r="I93" i="9"/>
  <c r="K95" i="9"/>
  <c r="J82" i="9"/>
  <c r="I78" i="9"/>
  <c r="I83" i="9"/>
  <c r="J79" i="9"/>
  <c r="J97" i="9"/>
  <c r="I94" i="9"/>
  <c r="I91" i="9"/>
  <c r="K84" i="9"/>
  <c r="K87" i="9"/>
  <c r="I97" i="9"/>
  <c r="K89" i="9"/>
  <c r="J80" i="9"/>
  <c r="K94" i="9"/>
  <c r="I80" i="9"/>
  <c r="I95" i="9"/>
  <c r="E108" i="9"/>
  <c r="K81" i="9"/>
  <c r="J83" i="9"/>
  <c r="I79" i="9"/>
  <c r="I88" i="9"/>
  <c r="J96" i="9"/>
  <c r="K90" i="9"/>
  <c r="E106" i="9"/>
  <c r="I77" i="9"/>
  <c r="I81" i="9"/>
  <c r="I82" i="9"/>
  <c r="I87" i="9"/>
  <c r="I89" i="9"/>
  <c r="J94" i="9"/>
  <c r="J87" i="9"/>
  <c r="K93" i="9"/>
  <c r="I96" i="9"/>
  <c r="I86" i="9"/>
  <c r="K78" i="9"/>
  <c r="J89" i="9"/>
  <c r="K80" i="9"/>
  <c r="I42" i="9"/>
  <c r="K54" i="9"/>
  <c r="K49" i="9"/>
  <c r="K51" i="9"/>
  <c r="K53" i="9"/>
  <c r="I47" i="9"/>
  <c r="I40" i="9"/>
  <c r="E132" i="9"/>
  <c r="K46" i="9"/>
  <c r="K36" i="9"/>
  <c r="E140" i="9"/>
  <c r="E141" i="9"/>
  <c r="I36" i="9"/>
  <c r="K50" i="9"/>
  <c r="J39" i="9"/>
  <c r="E121" i="9"/>
  <c r="I41" i="9"/>
  <c r="J49" i="9"/>
  <c r="J41" i="9"/>
  <c r="E131" i="9"/>
  <c r="K47" i="9"/>
  <c r="E118" i="9"/>
  <c r="J55" i="9"/>
  <c r="J52" i="9"/>
  <c r="K48" i="9"/>
  <c r="I52" i="9"/>
  <c r="J35" i="9"/>
  <c r="I45" i="9"/>
  <c r="E15" i="9"/>
  <c r="K44" i="9"/>
  <c r="E16" i="9"/>
  <c r="K35" i="9"/>
  <c r="I39" i="9"/>
  <c r="K55" i="9"/>
  <c r="K43" i="9"/>
  <c r="J38" i="9"/>
  <c r="J37" i="9"/>
  <c r="J51" i="9"/>
  <c r="E115" i="9"/>
  <c r="J43" i="9"/>
  <c r="I38" i="9"/>
  <c r="K39" i="9"/>
  <c r="J50" i="9"/>
  <c r="I54" i="9"/>
  <c r="J40" i="9"/>
  <c r="I55" i="9"/>
  <c r="I35" i="9"/>
  <c r="K37" i="9"/>
  <c r="J36" i="9"/>
  <c r="K38" i="9"/>
  <c r="E117" i="9"/>
  <c r="I49" i="9"/>
  <c r="E27" i="9"/>
  <c r="E119" i="9"/>
  <c r="I46" i="9"/>
  <c r="I50" i="9"/>
  <c r="J47" i="9"/>
  <c r="K52" i="9"/>
  <c r="I48" i="9"/>
  <c r="E120" i="9"/>
  <c r="E26" i="9"/>
  <c r="K40" i="9"/>
  <c r="I53" i="9"/>
  <c r="E25" i="9"/>
  <c r="E116" i="9"/>
  <c r="E24" i="9"/>
  <c r="J45" i="9"/>
  <c r="I37" i="9"/>
  <c r="E17" i="9"/>
  <c r="K41" i="9"/>
  <c r="I43" i="9"/>
  <c r="I44" i="9"/>
  <c r="K42" i="9"/>
  <c r="K45" i="9"/>
  <c r="J42" i="9"/>
  <c r="J44" i="9"/>
  <c r="E130" i="9"/>
  <c r="E142" i="9"/>
  <c r="J54" i="9"/>
  <c r="J48" i="9"/>
  <c r="J53" i="9"/>
  <c r="J46" i="9"/>
  <c r="I51" i="9"/>
  <c r="E28" i="9"/>
  <c r="F64" i="9" l="1"/>
  <c r="F65" i="9"/>
  <c r="F63" i="9"/>
  <c r="E128" i="9"/>
  <c r="E126" i="9"/>
  <c r="E129" i="9"/>
  <c r="E127"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<sst xmlns="http://schemas.openxmlformats.org/spreadsheetml/2006/main" count="21706" uniqueCount="4234">
  <si>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</si>
  <si>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</si>
  <si>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</si>
  <si>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</si>
  <si>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</si>
  <si>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</si>
  <si>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</si>
  <si>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</si>
  <si>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</si>
  <si>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</si>
  <si>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</si>
  <si>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</si>
  <si>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</si>
  <si>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</si>
  <si>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</si>
  <si>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</si>
  <si>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</si>
  <si>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</si>
  <si>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</si>
  <si>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</si>
  <si>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</si>
  <si>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</si>
  <si>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</si>
  <si>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</si>
  <si>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</si>
  <si>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</si>
  <si>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</si>
  <si>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</si>
  <si>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</si>
  <si>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</si>
  <si>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</si>
  <si>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</si>
  <si>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</si>
  <si>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</si>
  <si>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</si>
  <si>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</si>
  <si>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</si>
  <si>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</si>
  <si>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</si>
  <si>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</si>
  <si>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</si>
  <si>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</si>
  <si>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</si>
  <si>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</si>
  <si>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</si>
  <si>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</si>
  <si>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</si>
  <si>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</si>
  <si>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</si>
  <si>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</si>
  <si>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</si>
  <si>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</si>
  <si>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</si>
  <si>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</si>
  <si>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</si>
  <si>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</si>
  <si>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</si>
  <si>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</si>
  <si>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</si>
  <si>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</si>
  <si>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</si>
  <si>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</si>
  <si>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</si>
  <si>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</si>
  <si>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</si>
  <si>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</si>
  <si>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</si>
  <si>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</si>
  <si>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</si>
  <si>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</si>
  <si>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</si>
  <si>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</si>
  <si>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</si>
  <si>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</si>
  <si>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</si>
  <si>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</si>
  <si>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</si>
  <si>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</si>
  <si>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</si>
  <si>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</si>
  <si>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</si>
  <si>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</si>
  <si>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</si>
  <si>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</si>
  <si>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</si>
  <si>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</si>
  <si>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</si>
  <si>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</si>
  <si>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</si>
  <si>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</si>
  <si>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</si>
  <si>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</si>
  <si>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</si>
  <si>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</si>
  <si>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</si>
  <si>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</si>
  <si>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</si>
  <si>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</si>
  <si>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</si>
  <si>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</si>
  <si>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</si>
  <si>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</si>
  <si>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</si>
  <si>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</si>
  <si>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</si>
  <si>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</si>
  <si>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</si>
  <si>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</si>
  <si>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</si>
  <si>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</si>
  <si>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</si>
  <si>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</si>
  <si>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</si>
  <si>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</si>
  <si>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</si>
  <si>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</si>
  <si>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</si>
  <si>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</si>
  <si>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</si>
  <si>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</si>
  <si>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</si>
  <si>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</si>
  <si>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</si>
  <si>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</si>
  <si>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</si>
  <si>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</si>
  <si>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</si>
  <si>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</si>
  <si>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</si>
  <si>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</si>
  <si>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</si>
  <si>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</si>
  <si>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</si>
  <si>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</si>
  <si>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</si>
  <si>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</si>
  <si>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</si>
  <si>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</si>
  <si>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</si>
  <si>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</si>
  <si>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</si>
  <si>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</si>
  <si>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</si>
  <si>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</si>
  <si>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</si>
  <si>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</si>
  <si>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</si>
  <si>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</si>
  <si>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</si>
  <si>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</si>
  <si>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</si>
  <si>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</si>
  <si>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</si>
  <si>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</si>
  <si>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</si>
  <si>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</si>
  <si>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</si>
  <si>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</si>
  <si>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</si>
  <si>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</si>
  <si>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</si>
  <si>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</si>
  <si>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</si>
  <si>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</si>
  <si>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</si>
  <si>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</si>
  <si>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</si>
  <si>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</si>
  <si>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</si>
  <si>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</si>
  <si>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</si>
  <si>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</si>
  <si>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</si>
  <si>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</si>
  <si>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</si>
  <si>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</si>
  <si>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</si>
  <si>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</si>
  <si>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</si>
  <si>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</si>
  <si>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</si>
  <si>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</si>
  <si>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</si>
  <si>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</si>
  <si>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</si>
  <si>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</si>
  <si>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</si>
  <si>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</si>
  <si>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</si>
  <si>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</si>
  <si>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</si>
  <si>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</si>
  <si>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</si>
  <si>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</si>
  <si>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</si>
  <si>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</si>
  <si>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</si>
  <si>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</si>
  <si>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</si>
  <si>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</si>
  <si>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</si>
  <si>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</si>
  <si>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</si>
  <si>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</si>
  <si>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</si>
  <si>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</si>
  <si>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</si>
  <si>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</si>
  <si>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</si>
  <si>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</si>
  <si>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</si>
  <si>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</si>
  <si>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</si>
  <si>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</si>
  <si>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</si>
  <si>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</si>
  <si>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</si>
  <si>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</si>
  <si>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</si>
  <si>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</si>
  <si>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</si>
  <si>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</si>
  <si>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</si>
  <si>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</si>
  <si>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</si>
  <si>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</si>
  <si>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</si>
  <si>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</si>
  <si>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</si>
  <si>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</si>
  <si>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</si>
  <si>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</si>
  <si>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</si>
  <si>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</si>
  <si>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</si>
  <si>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</si>
  <si>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</si>
  <si>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</si>
  <si>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</si>
  <si>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</si>
  <si>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</si>
  <si>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</si>
  <si>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</si>
  <si>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</si>
  <si>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</si>
  <si>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</si>
  <si>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</si>
  <si>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</si>
  <si>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</si>
  <si>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</si>
  <si>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</si>
  <si>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</si>
  <si>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</si>
  <si>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</si>
  <si>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</si>
  <si>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</si>
  <si>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</si>
  <si>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</si>
  <si>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</si>
  <si>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</si>
  <si>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</si>
  <si>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</si>
  <si>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</si>
  <si>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</si>
  <si>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</si>
  <si>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</si>
  <si>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</si>
  <si>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</si>
  <si>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</si>
  <si>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</si>
  <si>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</si>
  <si>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</si>
  <si>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</si>
  <si>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</si>
  <si>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</si>
  <si>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</si>
  <si>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</si>
  <si>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</si>
  <si>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</si>
  <si>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</si>
  <si>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</si>
  <si>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</si>
  <si>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</si>
  <si>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</si>
  <si>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</si>
  <si>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</si>
  <si>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</si>
  <si>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</si>
  <si>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</si>
  <si>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</si>
  <si>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</si>
  <si>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</si>
  <si>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</si>
  <si>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</si>
  <si>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</si>
  <si>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</si>
  <si>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</si>
  <si>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</si>
  <si>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</si>
  <si>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</si>
  <si>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</si>
  <si>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</si>
  <si>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</si>
  <si>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</si>
  <si>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</si>
  <si>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</si>
  <si>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</si>
  <si>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</si>
  <si>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</si>
  <si>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</si>
  <si>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</si>
  <si>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</si>
  <si>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</si>
  <si>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</si>
  <si>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</si>
  <si>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</si>
  <si>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</si>
  <si>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</si>
  <si>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</si>
  <si>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</si>
  <si>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</si>
  <si>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</si>
  <si>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</si>
  <si>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</si>
  <si>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</si>
  <si>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</si>
  <si>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</si>
  <si>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</si>
  <si>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</si>
  <si>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</si>
  <si>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</si>
  <si>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</si>
  <si>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</si>
  <si>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</si>
  <si>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</si>
  <si>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</si>
  <si>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</si>
  <si>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</si>
  <si>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</si>
  <si>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</si>
  <si>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</si>
  <si>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</si>
  <si>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</si>
  <si>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</si>
  <si>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</si>
  <si>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</si>
  <si>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</si>
  <si>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</si>
  <si>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</si>
  <si>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</si>
  <si>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</si>
  <si>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</si>
  <si>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</si>
  <si>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</si>
  <si>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</si>
  <si>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</si>
  <si>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</si>
  <si>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</si>
  <si>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</si>
  <si>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</si>
  <si>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</si>
  <si>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</si>
  <si>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</si>
  <si>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</si>
  <si>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</si>
  <si>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</si>
  <si>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</si>
  <si>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</si>
  <si>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</si>
  <si>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</si>
  <si>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</si>
  <si>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</si>
  <si>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</si>
  <si>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</si>
  <si>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</si>
  <si>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</si>
  <si>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</si>
  <si>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</si>
  <si>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</si>
  <si>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</si>
  <si>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</si>
  <si>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</si>
  <si>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</si>
  <si>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</si>
  <si>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</si>
  <si>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</si>
  <si>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</si>
  <si>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</si>
  <si>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</si>
  <si>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</si>
  <si>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</si>
  <si>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</si>
  <si>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</si>
  <si>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</si>
  <si>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</si>
  <si>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</si>
  <si>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</si>
  <si>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</si>
  <si>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</si>
  <si>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</si>
  <si>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</si>
  <si>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</si>
  <si>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</si>
  <si>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</si>
  <si>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</si>
  <si>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</si>
  <si>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</si>
  <si>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</si>
  <si>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</si>
  <si>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</si>
  <si>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</si>
  <si>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</si>
  <si>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</si>
  <si>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</si>
  <si>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</si>
  <si>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</si>
  <si>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</si>
  <si>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</si>
  <si>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</si>
  <si>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</si>
  <si>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</si>
  <si>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</si>
  <si>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</si>
  <si>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</si>
  <si>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</si>
  <si>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</si>
  <si>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</si>
  <si>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</si>
  <si>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</si>
  <si>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</si>
  <si>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</si>
  <si>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</si>
  <si>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</si>
  <si>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</si>
  <si>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</si>
  <si>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</si>
  <si>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</si>
  <si>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</si>
  <si>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</si>
  <si>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</si>
  <si>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</si>
  <si>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</si>
  <si>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</si>
  <si>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</si>
  <si>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</si>
  <si>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</si>
  <si>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</si>
  <si>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</si>
  <si>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</si>
  <si>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</si>
  <si>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</si>
  <si>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</si>
  <si>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</si>
  <si>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</si>
  <si>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</si>
  <si>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</si>
  <si>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</si>
  <si>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</si>
  <si>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</si>
  <si>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</si>
  <si>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</si>
  <si>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</si>
  <si>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</si>
  <si>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</si>
  <si>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</si>
  <si>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</si>
  <si>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</si>
  <si>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</si>
  <si>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</si>
  <si>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</si>
  <si>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</si>
  <si>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</si>
  <si>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</si>
  <si>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</si>
  <si>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</si>
  <si>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</si>
  <si>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</si>
  <si>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</si>
  <si>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</si>
  <si>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</si>
  <si>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</si>
  <si>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</si>
  <si>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</si>
  <si>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</si>
  <si>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</si>
  <si>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</si>
  <si>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</si>
  <si>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</si>
  <si>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</si>
  <si>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</si>
  <si>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</si>
  <si>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</si>
  <si>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</si>
  <si>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</si>
  <si>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</si>
  <si>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</si>
  <si>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</si>
  <si>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</si>
  <si>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</si>
  <si>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</si>
  <si>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</si>
  <si>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</si>
  <si>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</si>
  <si>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</si>
  <si>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</si>
  <si>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</si>
  <si>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</si>
  <si>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</si>
  <si>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</si>
  <si>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</si>
  <si>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</si>
  <si>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</si>
  <si>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</si>
  <si>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</si>
  <si>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</si>
  <si>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</si>
  <si>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</si>
  <si>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</si>
  <si>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</si>
  <si>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</si>
  <si>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</si>
  <si>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</si>
  <si>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</si>
  <si>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</si>
  <si>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</si>
  <si>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</si>
  <si>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</si>
  <si>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</si>
  <si>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</si>
  <si>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</si>
  <si>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</si>
  <si>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</si>
  <si>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</si>
  <si>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</si>
  <si>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</si>
  <si>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</si>
  <si>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</si>
  <si>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</si>
  <si>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</si>
  <si>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</si>
  <si>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</si>
  <si>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</si>
  <si>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</si>
  <si>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</si>
  <si>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</si>
  <si>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</si>
  <si>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</si>
  <si>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</si>
  <si>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</si>
  <si>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</si>
  <si>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</si>
  <si>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</si>
  <si>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</si>
  <si>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</si>
  <si>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</si>
  <si>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</si>
  <si>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</si>
  <si>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</si>
  <si>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</si>
  <si>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</si>
  <si>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</si>
  <si>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</si>
  <si>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</si>
  <si>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</si>
  <si>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</si>
  <si>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</si>
  <si>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</si>
  <si>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</si>
  <si>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</si>
  <si>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</si>
  <si>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</si>
  <si>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</si>
  <si>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</si>
  <si>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</si>
  <si>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</si>
  <si>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</si>
  <si>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</si>
  <si>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</si>
  <si>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</si>
  <si>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</si>
  <si>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</si>
  <si>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</si>
  <si>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</si>
  <si>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</si>
  <si>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</si>
  <si>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</si>
  <si>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</si>
  <si>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</si>
  <si>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</si>
  <si>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</si>
  <si>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</si>
  <si>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</si>
  <si>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</si>
  <si>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</si>
  <si>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</si>
  <si>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</si>
  <si>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</si>
  <si>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</si>
  <si>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</si>
  <si>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</si>
  <si>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</si>
  <si>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</si>
  <si>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</si>
  <si>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</si>
  <si>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</si>
  <si>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</si>
  <si>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</si>
  <si>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</si>
  <si>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</si>
  <si>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</si>
  <si>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</si>
  <si>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</si>
  <si>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</si>
  <si>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</si>
  <si>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</si>
  <si>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</si>
  <si>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</si>
  <si>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</si>
  <si>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</si>
  <si>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</si>
  <si>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</si>
  <si>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</si>
  <si>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</si>
  <si>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</si>
  <si>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</si>
  <si>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</si>
  <si>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</si>
  <si>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</si>
  <si>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</si>
  <si>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</si>
  <si>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</si>
  <si>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</si>
  <si>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</si>
  <si>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</si>
  <si>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</si>
  <si>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</si>
  <si>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</si>
  <si>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</si>
  <si>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</si>
  <si>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</si>
  <si>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</si>
  <si>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</si>
  <si>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</si>
  <si>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</si>
  <si>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</si>
  <si>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</si>
  <si>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</si>
  <si>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</si>
  <si>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</si>
  <si>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</si>
  <si>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</si>
  <si>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</si>
  <si>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</si>
  <si>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</si>
  <si>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</si>
  <si>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</si>
  <si>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</si>
  <si>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</si>
  <si>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</si>
  <si>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</si>
  <si>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</si>
  <si>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</si>
  <si>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</si>
  <si>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</si>
  <si>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</si>
  <si>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</si>
  <si>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</si>
  <si>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</si>
  <si>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</si>
  <si>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</si>
  <si>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</si>
  <si>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</si>
  <si>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</si>
  <si>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</si>
  <si>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</si>
  <si>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</si>
  <si>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</si>
  <si>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</si>
  <si>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</si>
  <si>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</si>
  <si>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</si>
  <si>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</si>
  <si>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</si>
  <si>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</si>
  <si>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</si>
  <si>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</si>
  <si>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</si>
  <si>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</si>
  <si>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</si>
  <si>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</si>
  <si>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</si>
  <si>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</si>
  <si>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</si>
  <si>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</si>
  <si>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</si>
  <si>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</si>
  <si>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</si>
  <si>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</si>
  <si>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</si>
  <si>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</si>
  <si>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</si>
  <si>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</si>
  <si>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</si>
  <si>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</si>
  <si>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</si>
  <si>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</si>
  <si>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</si>
  <si>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</si>
  <si>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</si>
  <si>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</si>
  <si>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</si>
  <si>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</si>
  <si>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</si>
  <si>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</si>
  <si>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</si>
  <si>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</si>
  <si>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</si>
  <si>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</si>
  <si>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</si>
  <si>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</si>
  <si>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</si>
  <si>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</si>
  <si>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</si>
  <si>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</si>
  <si>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</si>
  <si>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</si>
  <si>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</si>
  <si>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</si>
  <si>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</si>
  <si>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</si>
  <si>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</si>
  <si>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</si>
  <si>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</si>
  <si>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</si>
  <si>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</si>
  <si>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</si>
  <si>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</si>
  <si>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</si>
  <si>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</si>
  <si>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</si>
  <si>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</si>
  <si>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</si>
  <si>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</si>
  <si>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</si>
  <si>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</si>
  <si>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</si>
  <si>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</si>
  <si>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</si>
  <si>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</si>
  <si>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</si>
  <si>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</si>
  <si>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</si>
  <si>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</si>
  <si>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</si>
  <si>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</si>
  <si>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</si>
  <si>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</si>
  <si>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</si>
  <si>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</si>
  <si>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</si>
  <si>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</si>
  <si>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</si>
  <si>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</si>
  <si>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</si>
  <si>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</si>
  <si>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</si>
  <si>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</si>
  <si>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</si>
  <si>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</si>
  <si>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</si>
  <si>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</si>
  <si>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</si>
  <si>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</si>
  <si>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</si>
  <si>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</si>
  <si>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</si>
  <si>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</si>
  <si>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</si>
  <si>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</si>
  <si>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</si>
  <si>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</si>
  <si>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</si>
  <si>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</si>
  <si>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</si>
  <si>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</si>
  <si>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</si>
  <si>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</si>
  <si>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</si>
  <si>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</si>
  <si>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</si>
  <si>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</si>
  <si>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</si>
  <si>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</si>
  <si>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</si>
  <si>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</si>
  <si>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</si>
  <si>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</si>
  <si>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</si>
  <si>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</si>
  <si>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</si>
  <si>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</si>
  <si>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</si>
  <si>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</si>
  <si>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</si>
  <si>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</si>
  <si>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</si>
  <si>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</si>
  <si>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</si>
  <si>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</si>
  <si>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</si>
  <si>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</si>
  <si>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</si>
  <si>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</si>
  <si>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</si>
  <si>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</si>
  <si>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</si>
  <si>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</si>
  <si>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</si>
  <si>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</si>
  <si>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</si>
  <si>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</si>
  <si>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</si>
  <si>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</si>
  <si>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</si>
  <si>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</si>
  <si>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</si>
  <si>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</si>
  <si>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</si>
  <si>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</si>
  <si>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</si>
  <si>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</si>
  <si>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</si>
  <si>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</si>
  <si>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</si>
  <si>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</si>
  <si>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</si>
  <si>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</si>
  <si>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</si>
  <si>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</si>
  <si>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</si>
  <si>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</si>
  <si>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</si>
  <si>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</si>
  <si>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</si>
  <si>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</si>
  <si>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</si>
  <si>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</si>
  <si>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</si>
  <si>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</si>
  <si>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</si>
  <si>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</si>
  <si>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</si>
  <si>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</si>
  <si>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</si>
  <si>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</si>
  <si>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</si>
  <si>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</si>
  <si>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</si>
  <si>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</si>
  <si>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</si>
  <si>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</si>
  <si>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</si>
  <si>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</si>
  <si>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</si>
  <si>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</si>
  <si>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</si>
  <si>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</si>
  <si>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</si>
  <si>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</si>
  <si>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</si>
  <si>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</si>
  <si>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</si>
  <si>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</si>
  <si>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</si>
  <si>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</si>
  <si>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</si>
  <si>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</si>
  <si>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</si>
  <si>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</si>
  <si>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</si>
  <si>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</si>
  <si>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</si>
  <si>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</si>
  <si>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</si>
  <si>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</si>
  <si>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</si>
  <si>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</si>
  <si>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</si>
  <si>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</si>
  <si>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</si>
  <si>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</si>
  <si>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</si>
  <si>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</si>
  <si>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</si>
  <si>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</si>
  <si>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</si>
  <si>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</si>
  <si>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</si>
  <si>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</si>
  <si>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</si>
  <si>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</si>
  <si>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</si>
  <si>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</si>
  <si>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</si>
  <si>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</si>
  <si>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</si>
  <si>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</si>
  <si>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</si>
  <si>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</si>
  <si>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</si>
  <si>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</si>
  <si>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</si>
  <si>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</si>
  <si>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</si>
  <si>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</si>
  <si>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</si>
  <si>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</si>
  <si>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</si>
  <si>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</si>
  <si>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</si>
  <si>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</si>
  <si>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</si>
  <si>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</si>
  <si>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</si>
  <si>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</si>
  <si>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</si>
  <si>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</si>
  <si>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</si>
  <si>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</si>
  <si>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</si>
  <si>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</si>
  <si>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</si>
  <si>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</si>
  <si>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</si>
  <si>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</si>
  <si>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</si>
  <si>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</si>
  <si>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</si>
  <si>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</si>
  <si>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</si>
  <si>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</si>
  <si>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</si>
  <si>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</si>
  <si>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</si>
  <si>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</si>
  <si>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</si>
  <si>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</si>
  <si>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</si>
  <si>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</si>
  <si>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</si>
  <si>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</si>
  <si>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</si>
  <si>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</si>
  <si>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</si>
  <si>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</si>
  <si>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</si>
  <si>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</si>
  <si>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</si>
  <si>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</si>
  <si>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</si>
  <si>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</si>
  <si>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</si>
  <si>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</si>
  <si>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</si>
  <si>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</si>
  <si>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</si>
  <si>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</si>
  <si>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</si>
  <si>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</si>
  <si>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</si>
  <si>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</si>
  <si>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</si>
  <si>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</si>
  <si>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</si>
  <si>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</si>
  <si>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</si>
  <si>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</si>
  <si>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</si>
  <si>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</si>
  <si>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</si>
  <si>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</si>
  <si>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</si>
  <si>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</si>
  <si>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</si>
  <si>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</si>
  <si>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</si>
  <si>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</si>
  <si>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</si>
  <si>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</si>
  <si>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</si>
  <si>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</si>
  <si>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</si>
  <si>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</si>
  <si>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</si>
  <si>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</si>
  <si>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</si>
  <si>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</si>
  <si>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</si>
  <si>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</si>
  <si>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</si>
  <si>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</si>
  <si>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</si>
  <si>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</si>
  <si>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</si>
  <si>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</si>
  <si>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</si>
  <si>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</si>
  <si>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</si>
  <si>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</si>
  <si>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</si>
  <si>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</si>
  <si>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</si>
  <si>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</si>
  <si>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</si>
  <si>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</si>
  <si>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</si>
  <si>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</si>
  <si>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</si>
  <si>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</si>
  <si>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</si>
  <si>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</si>
  <si>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</si>
  <si>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</si>
  <si>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</si>
  <si>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</si>
  <si>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</si>
  <si>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</si>
  <si>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</si>
  <si>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</si>
  <si>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</si>
  <si>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</si>
  <si>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</si>
  <si>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</si>
  <si>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</si>
  <si>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</si>
  <si>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</si>
  <si>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</si>
  <si>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</si>
  <si>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</si>
  <si>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</si>
  <si>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</si>
  <si>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</si>
  <si>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</si>
  <si>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</si>
  <si>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</si>
  <si>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</si>
  <si>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</si>
  <si>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</si>
  <si>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</si>
  <si>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</si>
  <si>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</si>
  <si>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</si>
  <si>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</si>
  <si>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</si>
  <si>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</si>
  <si>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</si>
  <si>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</si>
  <si>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</si>
  <si>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</si>
  <si>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</si>
  <si>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</si>
  <si>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</si>
  <si>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</si>
  <si>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</si>
  <si>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</si>
  <si>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</si>
  <si>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</si>
  <si>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</si>
  <si>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</si>
  <si>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</si>
  <si>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</si>
  <si>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</si>
  <si>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</si>
  <si>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</si>
  <si>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</si>
  <si>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</si>
  <si>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</si>
  <si>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</si>
  <si>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</si>
  <si>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</si>
  <si>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</si>
  <si>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</si>
  <si>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</si>
  <si>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</si>
  <si>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</si>
  <si>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</si>
  <si>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</si>
  <si>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</si>
  <si>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</si>
  <si>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</si>
  <si>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</si>
  <si>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</si>
  <si>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</si>
  <si>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</si>
  <si>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</si>
  <si>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</si>
  <si>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</si>
  <si>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</si>
  <si>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</si>
  <si>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</si>
  <si>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</si>
  <si>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</si>
  <si>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</si>
  <si>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</si>
  <si>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</si>
  <si>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</si>
  <si>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</si>
  <si>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</si>
  <si>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</si>
  <si>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</si>
  <si>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</si>
  <si>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</si>
  <si>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</si>
  <si>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</si>
  <si>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</si>
  <si>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</si>
  <si>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</si>
  <si>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</si>
  <si>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</si>
  <si>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</si>
  <si>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</si>
  <si>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</si>
  <si>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</si>
  <si>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</si>
  <si>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</si>
  <si>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</si>
  <si>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</si>
  <si>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</si>
  <si>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</si>
  <si>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</si>
  <si>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</si>
  <si>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</si>
  <si>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</si>
  <si>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</si>
  <si>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</si>
  <si>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</si>
  <si>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</si>
  <si>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</si>
  <si>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</si>
  <si>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</si>
  <si>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</si>
  <si>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</si>
  <si>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</si>
  <si>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</si>
  <si>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</si>
  <si>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</si>
  <si>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</si>
  <si>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</si>
  <si>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</si>
  <si>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</si>
  <si>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</si>
  <si>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</si>
  <si>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</si>
  <si>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</si>
  <si>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</si>
  <si>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</si>
  <si>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</si>
  <si>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</si>
  <si>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</si>
  <si>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</si>
  <si>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</si>
  <si>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</si>
  <si>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</si>
  <si>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</si>
  <si>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</si>
  <si>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</si>
  <si>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</si>
  <si>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</si>
  <si>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</si>
  <si>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</si>
  <si>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</si>
  <si>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</si>
  <si>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</si>
  <si>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</si>
  <si>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</si>
  <si>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</si>
  <si>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</si>
  <si>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</si>
  <si>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</si>
  <si>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</si>
  <si>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</si>
  <si>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</si>
  <si>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</si>
  <si>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</si>
  <si>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</si>
  <si>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</si>
  <si>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</si>
  <si>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</si>
  <si>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</si>
  <si>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</si>
  <si>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</si>
  <si>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</si>
  <si>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</si>
  <si>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</si>
  <si>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</si>
  <si>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</si>
  <si>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</si>
  <si>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</si>
  <si>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</si>
  <si>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</si>
  <si>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</si>
  <si>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</si>
  <si>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</si>
  <si>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</si>
  <si>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</si>
  <si>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</si>
  <si>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</si>
  <si>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</si>
  <si>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</si>
  <si>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</si>
  <si>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</si>
  <si>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</si>
  <si>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</si>
  <si>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</si>
  <si>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</si>
  <si>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</si>
  <si>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</si>
  <si>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</si>
  <si>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</si>
  <si>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</si>
  <si>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</si>
  <si>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</si>
  <si>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</si>
  <si>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</si>
  <si>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</si>
  <si>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</si>
  <si>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</si>
  <si>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</si>
  <si>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</si>
  <si>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</si>
  <si>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</si>
  <si>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</si>
  <si>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</si>
  <si>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</si>
  <si>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</si>
  <si>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</si>
  <si>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</si>
  <si>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</si>
  <si>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</si>
  <si>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</si>
  <si>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</si>
  <si>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</si>
  <si>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</si>
  <si>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</si>
  <si>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</si>
  <si>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</si>
  <si>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</si>
  <si>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</si>
  <si>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</si>
  <si>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</si>
  <si>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</si>
  <si>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</si>
  <si>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</si>
  <si>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</si>
  <si>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</si>
  <si>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</si>
  <si>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</si>
  <si>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</si>
  <si>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</si>
  <si>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</si>
  <si>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</si>
  <si>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</si>
  <si>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</si>
  <si>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</si>
  <si>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</si>
  <si>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</si>
  <si>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</si>
  <si>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</si>
  <si>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</si>
  <si>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</si>
  <si>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</si>
  <si>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</si>
  <si>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</si>
  <si>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</si>
  <si>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</si>
  <si>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</si>
  <si>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</si>
  <si>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</si>
  <si>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</si>
  <si>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</si>
  <si>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</si>
  <si>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</si>
  <si>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</si>
  <si>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</si>
  <si>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</si>
  <si>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</si>
  <si>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</si>
  <si>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</si>
  <si>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</si>
  <si>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</si>
  <si>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</si>
  <si>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</si>
  <si>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</si>
  <si>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</si>
  <si>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</si>
  <si>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</si>
  <si>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</si>
  <si>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</si>
  <si>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</si>
  <si>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</si>
  <si>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</si>
  <si>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</si>
  <si>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</si>
  <si>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</si>
  <si>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</si>
  <si>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</si>
  <si>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</si>
  <si>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</si>
  <si>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</si>
  <si>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</si>
  <si>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</si>
  <si>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</si>
  <si>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</si>
  <si>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</si>
  <si>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</si>
  <si>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</si>
  <si>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</si>
  <si>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</si>
  <si>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</si>
  <si>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</si>
  <si>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</si>
  <si>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</si>
  <si>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</si>
  <si>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</si>
  <si>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</si>
  <si>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</si>
  <si>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</si>
  <si>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</si>
  <si>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</si>
  <si>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</si>
  <si>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</si>
  <si>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</si>
  <si>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</si>
  <si>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</si>
  <si>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</si>
  <si>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</si>
  <si>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</si>
  <si>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</si>
  <si>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</si>
  <si>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</si>
  <si>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</si>
  <si>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</si>
  <si>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</si>
  <si>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</si>
  <si>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</si>
  <si>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</si>
  <si>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</si>
  <si>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</si>
  <si>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</si>
  <si>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</si>
  <si>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</si>
  <si>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</si>
  <si>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</si>
  <si>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</si>
  <si>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</si>
  <si>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</si>
  <si>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</si>
  <si>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</si>
  <si>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</si>
  <si>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</si>
  <si>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</si>
  <si>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</si>
  <si>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</si>
  <si>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</si>
  <si>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</si>
  <si>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</si>
  <si>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</si>
  <si>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</si>
  <si>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</si>
  <si>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</si>
  <si>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</si>
  <si>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</si>
  <si>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</si>
  <si>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</si>
  <si>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</si>
  <si>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</si>
  <si>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</si>
  <si>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</si>
  <si>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</si>
  <si>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</si>
  <si>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</si>
  <si>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</si>
  <si>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</si>
  <si>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</si>
  <si>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</si>
  <si>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</si>
  <si>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</si>
  <si>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</si>
  <si>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</si>
  <si>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</si>
  <si>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</si>
  <si>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</si>
  <si>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</si>
  <si>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</si>
  <si>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</si>
  <si>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</si>
  <si>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</si>
  <si>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</si>
  <si>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</si>
  <si>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</si>
  <si>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</si>
  <si>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</si>
  <si>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</si>
  <si>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</si>
  <si>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</si>
  <si>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</si>
  <si>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</si>
  <si>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</si>
  <si>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</si>
  <si>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</si>
  <si>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</si>
  <si>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</si>
  <si>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</si>
  <si>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</si>
  <si>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</si>
  <si>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</si>
  <si>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</si>
  <si>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</si>
  <si>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</si>
  <si>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</si>
  <si>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</si>
  <si>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</si>
  <si>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</si>
  <si>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</si>
  <si>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</si>
  <si>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</si>
  <si>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</si>
  <si>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</si>
  <si>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</si>
  <si>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</si>
  <si>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</si>
  <si>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</si>
  <si>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</si>
  <si>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</si>
  <si>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</si>
  <si>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</si>
  <si>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</si>
  <si>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</si>
  <si>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</si>
  <si>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</si>
  <si>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</si>
  <si>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</si>
  <si>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</si>
  <si>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</si>
  <si>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</si>
  <si>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</si>
  <si>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</si>
  <si>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</si>
  <si>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</si>
  <si>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</si>
  <si>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</si>
  <si>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</si>
  <si>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</si>
  <si>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</si>
  <si>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</si>
  <si>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</si>
  <si>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</si>
  <si>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</si>
  <si>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</si>
  <si>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</si>
  <si>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</si>
  <si>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</si>
  <si>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</si>
  <si>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</si>
  <si>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</si>
  <si>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</si>
  <si>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</si>
  <si>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</si>
  <si>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</si>
  <si>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</si>
  <si>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</si>
  <si>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</si>
  <si>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</si>
  <si>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</si>
  <si>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</si>
  <si>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</si>
  <si>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</si>
  <si>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</si>
  <si>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</si>
  <si>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</si>
  <si>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</si>
  <si>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</si>
  <si>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</si>
  <si>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</si>
  <si>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</si>
  <si>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</si>
  <si>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</si>
  <si>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</si>
  <si>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</si>
  <si>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</si>
  <si>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</si>
  <si>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</si>
  <si>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</si>
  <si>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</si>
  <si>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</si>
  <si>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</si>
  <si>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</si>
  <si>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</si>
  <si>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</si>
  <si>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</si>
  <si>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</si>
  <si>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</si>
  <si>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</si>
  <si>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</si>
  <si>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</si>
  <si>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</si>
  <si>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</si>
  <si>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</si>
  <si>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</si>
  <si>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</si>
  <si>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</si>
  <si>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</si>
  <si>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</si>
  <si>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</si>
  <si>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</si>
  <si>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</si>
  <si>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</si>
  <si>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</si>
  <si>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</si>
  <si>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</si>
  <si>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</si>
  <si>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</si>
  <si>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</si>
  <si>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</si>
  <si>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</si>
  <si>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</si>
  <si>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</si>
  <si>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</si>
  <si>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</si>
  <si>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</si>
  <si>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</si>
  <si>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</si>
  <si>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</si>
  <si>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</si>
  <si>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</si>
  <si>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</si>
  <si>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</si>
  <si>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</si>
  <si>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</si>
  <si>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</si>
  <si>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</si>
  <si>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</si>
  <si>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</si>
  <si>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</si>
  <si>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</si>
  <si>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</si>
  <si>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</si>
  <si>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</si>
  <si>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</si>
  <si>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</si>
  <si>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</si>
  <si>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</si>
  <si>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</si>
  <si>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</si>
  <si>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</si>
  <si>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</si>
  <si>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</si>
  <si>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</si>
  <si>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</si>
  <si>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</si>
  <si>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</si>
  <si>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</si>
  <si>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</si>
  <si>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</si>
  <si>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</si>
  <si>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</si>
  <si>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</si>
  <si>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</si>
  <si>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</si>
  <si>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</si>
  <si>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</si>
  <si>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</si>
  <si>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</si>
  <si>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</si>
  <si>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</si>
  <si>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</si>
  <si>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</si>
  <si>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</si>
  <si>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</si>
  <si>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</si>
  <si>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</si>
  <si>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</si>
  <si>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</si>
  <si>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</si>
  <si>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</si>
  <si>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</si>
  <si>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</si>
  <si>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</si>
  <si>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</si>
  <si>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</si>
  <si>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</si>
  <si>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</si>
  <si>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</si>
  <si>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</si>
  <si>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</si>
  <si>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</si>
  <si>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</si>
  <si>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</si>
  <si>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</si>
  <si>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</si>
  <si>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</si>
  <si>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</si>
  <si>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</si>
  <si>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</si>
  <si>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</si>
  <si>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</si>
  <si>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</si>
  <si>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</si>
  <si>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</si>
  <si>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</si>
  <si>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</si>
  <si>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</si>
  <si>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</si>
  <si>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</si>
  <si>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</si>
  <si>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</si>
  <si>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</si>
  <si>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</si>
  <si>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</si>
  <si>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</si>
  <si>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</si>
  <si>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</si>
  <si>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</si>
  <si>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</si>
  <si>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</si>
  <si>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</si>
  <si>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</si>
  <si>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</si>
  <si>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</si>
  <si>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</si>
  <si>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</si>
  <si>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</si>
  <si>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</si>
  <si>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</si>
  <si>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</si>
  <si>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</si>
  <si>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</si>
  <si>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</si>
  <si>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</si>
  <si>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</si>
  <si>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</si>
  <si>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</si>
  <si>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</si>
  <si>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</si>
  <si>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</si>
  <si>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</si>
  <si>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</si>
  <si>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</si>
  <si>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</si>
  <si>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</si>
  <si>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</si>
  <si>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</si>
  <si>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</si>
  <si>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</si>
  <si>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</si>
  <si>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</si>
  <si>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</si>
  <si>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</si>
  <si>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</si>
  <si>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</si>
  <si>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</si>
  <si>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</si>
  <si>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</si>
  <si>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</si>
  <si>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</si>
  <si>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</si>
  <si>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</si>
  <si>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</si>
  <si>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</si>
  <si>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</si>
  <si>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</si>
  <si>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</si>
  <si>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</si>
  <si>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</si>
  <si>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</si>
  <si>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</si>
  <si>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</si>
  <si>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</si>
  <si>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</si>
  <si>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</si>
  <si>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</si>
  <si>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</si>
  <si>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</si>
  <si>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</si>
  <si>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</si>
  <si>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</si>
  <si>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</si>
  <si>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</si>
  <si>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</si>
  <si>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</si>
  <si>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</si>
  <si>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</si>
  <si>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</si>
  <si>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</si>
  <si>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</si>
  <si>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</si>
  <si>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</si>
  <si>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</si>
  <si>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</si>
  <si>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</si>
  <si>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</si>
  <si>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</si>
  <si>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</si>
  <si>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</si>
  <si>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</si>
  <si>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</si>
  <si>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</si>
  <si>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</si>
  <si>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</si>
  <si>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</si>
  <si>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</si>
  <si>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</si>
  <si>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</si>
  <si>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</si>
  <si>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</si>
  <si>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</si>
  <si>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</si>
  <si>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</si>
  <si>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</si>
  <si>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</si>
  <si>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</si>
  <si>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</si>
  <si>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</si>
  <si>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</si>
  <si>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</si>
  <si>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</si>
  <si>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</si>
  <si>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</si>
  <si>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</si>
  <si>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</si>
  <si>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</si>
  <si>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</si>
  <si>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</si>
  <si>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</si>
  <si>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</si>
  <si>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</si>
  <si>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</si>
  <si>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</si>
  <si>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</si>
  <si>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</si>
  <si>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</si>
  <si>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</si>
  <si>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</si>
  <si>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</si>
  <si>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</si>
  <si>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</si>
  <si>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</si>
  <si>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</si>
  <si>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</si>
  <si>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</si>
  <si>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</si>
  <si>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</si>
  <si>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</si>
  <si>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</si>
  <si>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</si>
  <si>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</si>
  <si>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</si>
  <si>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</si>
  <si>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</si>
  <si>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</si>
  <si>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</si>
  <si>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</si>
  <si>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</si>
  <si>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</si>
  <si>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</si>
  <si>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</si>
  <si>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</si>
  <si>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</si>
  <si>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</si>
  <si>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</si>
  <si>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</si>
  <si>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</si>
  <si>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</si>
  <si>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</si>
  <si>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</si>
  <si>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</si>
  <si>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</si>
  <si>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</si>
  <si>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</si>
  <si>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</si>
  <si>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</si>
  <si>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</si>
  <si>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</si>
  <si>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</si>
  <si>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</si>
  <si>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</si>
  <si>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</si>
  <si>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</si>
  <si>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</si>
  <si>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</si>
  <si>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</si>
  <si>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</si>
  <si>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</si>
  <si>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</si>
  <si>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</si>
  <si>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</si>
  <si>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</si>
  <si>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</si>
  <si>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</si>
  <si>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</si>
  <si>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</si>
  <si>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</si>
  <si>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</si>
  <si>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</si>
  <si>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</si>
  <si>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</si>
  <si>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</si>
  <si>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</si>
  <si>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</si>
  <si>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</si>
  <si>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</si>
  <si>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</si>
  <si>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</si>
  <si>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</si>
  <si>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</si>
  <si>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</si>
  <si>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</si>
  <si>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</si>
  <si>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</si>
  <si>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</si>
  <si>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</si>
  <si>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</si>
  <si>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</si>
  <si>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</si>
  <si>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</si>
  <si>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</si>
  <si>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</si>
  <si>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</si>
  <si>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</si>
  <si>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</si>
  <si>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</si>
  <si>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</si>
  <si>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</si>
  <si>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</si>
  <si>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</si>
  <si>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</si>
  <si>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</si>
  <si>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</si>
  <si>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</si>
  <si>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</si>
  <si>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</si>
  <si>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</si>
  <si>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</si>
  <si>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</si>
  <si>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</si>
  <si>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</si>
  <si>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</si>
  <si>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</si>
  <si>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</si>
  <si>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</si>
  <si>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</si>
  <si>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</si>
  <si>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</si>
  <si>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</si>
  <si>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</si>
  <si>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</si>
  <si>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</si>
  <si>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</si>
  <si>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</si>
  <si>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</si>
  <si>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</si>
  <si>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</si>
  <si>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</si>
  <si>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</si>
  <si>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</si>
  <si>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</si>
  <si>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</si>
  <si>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</si>
  <si>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</si>
  <si>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</si>
  <si>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</si>
  <si>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</si>
  <si>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</si>
  <si>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</si>
  <si>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</si>
  <si>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</si>
  <si>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</si>
  <si>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</si>
  <si>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</si>
  <si>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</si>
  <si>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</si>
  <si>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</si>
  <si>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</si>
  <si>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</si>
  <si>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</si>
  <si>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</si>
  <si>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</si>
  <si>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</si>
  <si>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</si>
  <si>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</si>
  <si>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</si>
  <si>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</si>
  <si>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</si>
  <si>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</si>
  <si>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</si>
  <si>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</si>
  <si>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</si>
  <si>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</si>
  <si>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</si>
  <si>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</si>
  <si>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</si>
  <si>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</si>
  <si>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</si>
  <si>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</si>
  <si>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</si>
  <si>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</si>
  <si>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</si>
  <si>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</si>
  <si>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</si>
  <si>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</si>
  <si>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</si>
  <si>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</si>
  <si>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</si>
  <si>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</si>
  <si>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</si>
  <si>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</si>
  <si>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</si>
  <si>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</si>
  <si>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</si>
  <si>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</si>
  <si>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</si>
  <si>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</si>
  <si>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</si>
  <si>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</si>
  <si>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</si>
  <si>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</si>
  <si>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</si>
  <si>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</si>
  <si>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</si>
  <si>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</si>
  <si>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</si>
  <si>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</si>
  <si>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</si>
  <si>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</si>
  <si>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</si>
  <si>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</si>
  <si>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</si>
  <si>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</si>
  <si>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</si>
  <si>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</si>
  <si>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</si>
  <si>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</si>
  <si>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</si>
  <si>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</si>
  <si>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</si>
  <si>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</si>
  <si>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</si>
  <si>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</si>
  <si>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</si>
  <si>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</si>
  <si>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</si>
  <si>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</si>
  <si>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</si>
  <si>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</si>
  <si>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</si>
  <si>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</si>
  <si>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</si>
  <si>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</si>
  <si>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</si>
  <si>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</si>
  <si>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</si>
  <si>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</si>
  <si>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</si>
  <si>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</si>
  <si>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</si>
  <si>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</si>
  <si>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</si>
  <si>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</si>
  <si>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</si>
  <si>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</si>
  <si>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</si>
  <si>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</si>
  <si>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</si>
  <si>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</si>
  <si>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</si>
  <si>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</si>
  <si>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</si>
  <si>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</si>
  <si>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</si>
  <si>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</si>
  <si>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</si>
  <si>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</si>
  <si>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</si>
  <si>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</si>
  <si>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</si>
  <si>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</si>
  <si>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</si>
  <si>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</si>
  <si>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</si>
  <si>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</si>
  <si>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</si>
  <si>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</si>
  <si>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</si>
  <si>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</si>
  <si>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</si>
  <si>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</si>
  <si>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</si>
  <si>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</si>
  <si>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</si>
  <si>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</si>
  <si>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</si>
  <si>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</si>
  <si>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</si>
  <si>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</si>
  <si>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</si>
  <si>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</si>
  <si>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</si>
  <si>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</si>
  <si>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</si>
  <si>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</si>
  <si>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</si>
  <si>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</si>
  <si>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</si>
  <si>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</si>
  <si>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</si>
  <si>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</si>
  <si>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</si>
  <si>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</si>
  <si>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</si>
  <si>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</si>
  <si>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</si>
  <si>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</si>
  <si>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</si>
  <si>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</si>
  <si>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</si>
  <si>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</si>
  <si>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</si>
  <si>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</si>
  <si>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</si>
  <si>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</si>
  <si>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</si>
  <si>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</si>
  <si>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</si>
  <si>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</si>
  <si>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</si>
  <si>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</si>
  <si>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</si>
  <si>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</si>
  <si>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</si>
  <si>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</si>
  <si>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</si>
  <si>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</si>
  <si>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</si>
  <si>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</si>
  <si>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</si>
  <si>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</si>
  <si>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</si>
  <si>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</si>
  <si>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</si>
  <si>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</si>
  <si>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</si>
  <si>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</si>
  <si>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</si>
  <si>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</si>
  <si>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</si>
  <si>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</si>
  <si>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</si>
  <si>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</si>
  <si>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</si>
  <si>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</si>
  <si>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</si>
  <si>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</si>
  <si>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</si>
  <si>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</si>
  <si>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</si>
  <si>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</si>
  <si>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</si>
  <si>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</si>
  <si>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</si>
  <si>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</si>
  <si>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</si>
  <si>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</si>
  <si>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</si>
  <si>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</si>
  <si>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</si>
  <si>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</si>
  <si>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</si>
  <si>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</si>
  <si>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</si>
  <si>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</si>
  <si>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</si>
  <si>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</si>
  <si>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</si>
  <si>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</si>
  <si>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</si>
  <si>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</si>
  <si>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</si>
  <si>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</si>
  <si>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</si>
  <si>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</si>
  <si>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</si>
  <si>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</si>
  <si>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</si>
  <si>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</si>
  <si>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</si>
  <si>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</si>
  <si>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</si>
  <si>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</si>
  <si>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</si>
  <si>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</si>
  <si>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</si>
  <si>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</si>
  <si>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</si>
  <si>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</si>
  <si>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</si>
  <si>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</si>
  <si>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</si>
  <si>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</si>
  <si>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</si>
  <si>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</si>
  <si>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</si>
  <si>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</si>
  <si>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</si>
  <si>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</si>
  <si>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</si>
  <si>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</si>
  <si>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</si>
  <si>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</si>
  <si>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</si>
  <si>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</si>
  <si>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</si>
  <si>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</si>
  <si>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</si>
  <si>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</si>
  <si>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</si>
  <si>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</si>
  <si>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</si>
  <si>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</si>
  <si>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</si>
  <si>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</si>
  <si>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</si>
  <si>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</si>
  <si>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</si>
  <si>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</si>
  <si>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</si>
  <si>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</si>
  <si>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</si>
  <si>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</si>
  <si>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</si>
  <si>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</si>
  <si>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</si>
  <si>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</si>
  <si>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</si>
  <si>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</si>
  <si>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</si>
  <si>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</si>
  <si>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</si>
  <si>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</si>
  <si>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</si>
  <si>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</si>
  <si>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</si>
  <si>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</si>
  <si>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</si>
  <si>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</si>
  <si>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</si>
  <si>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</si>
  <si>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</si>
  <si>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</si>
  <si>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</si>
  <si>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</si>
  <si>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</si>
  <si>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</si>
  <si>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</si>
  <si>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</si>
  <si>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</si>
  <si>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</si>
  <si>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</si>
  <si>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</si>
  <si>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</si>
  <si>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</si>
  <si>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</si>
  <si>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</si>
  <si>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</si>
  <si>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</si>
  <si>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</si>
  <si>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</si>
  <si>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</si>
  <si>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</si>
  <si>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</si>
  <si>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</si>
  <si>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</si>
  <si>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</si>
  <si>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</si>
  <si>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</si>
  <si>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</si>
  <si>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</si>
  <si>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</si>
  <si>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</si>
  <si>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</si>
  <si>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</si>
  <si>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</si>
  <si>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</si>
  <si>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</si>
  <si>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</si>
  <si>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</si>
  <si>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</si>
  <si>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</si>
  <si>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</si>
  <si>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</si>
  <si>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</si>
  <si>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</si>
  <si>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</si>
  <si>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</si>
  <si>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</si>
  <si>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</si>
  <si>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</si>
  <si>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</si>
  <si>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</si>
  <si>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</si>
  <si>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</si>
  <si>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</si>
  <si>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</si>
  <si>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</si>
  <si>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</si>
  <si>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</si>
  <si>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</si>
  <si>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</si>
  <si>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</si>
  <si>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</si>
  <si>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</si>
  <si>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</si>
  <si>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</si>
  <si>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</si>
  <si>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</si>
  <si>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</si>
  <si>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</si>
  <si>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</si>
  <si>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</si>
  <si>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</si>
  <si>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</si>
  <si>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</si>
  <si>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</si>
  <si>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</si>
  <si>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</si>
  <si>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</si>
  <si>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</si>
  <si>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</si>
  <si>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</si>
  <si>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</si>
  <si>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</si>
  <si>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</si>
  <si>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</si>
  <si>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</si>
  <si>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</si>
  <si>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</si>
  <si>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</si>
  <si>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</si>
  <si>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</si>
  <si>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</si>
  <si>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</si>
  <si>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</si>
  <si>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</si>
  <si>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</si>
  <si>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</si>
  <si>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</si>
  <si>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</si>
  <si>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</si>
  <si>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</si>
  <si>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</si>
  <si>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</si>
  <si>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</si>
  <si>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</si>
  <si>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</si>
  <si>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</si>
  <si>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</si>
  <si>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</si>
  <si>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</si>
  <si>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</si>
  <si>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</si>
  <si>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</si>
  <si>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</si>
  <si>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</si>
  <si>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</si>
  <si>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</si>
  <si>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</si>
  <si>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</si>
  <si>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</si>
  <si>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</si>
  <si>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</si>
  <si>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</si>
  <si>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</si>
  <si>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</si>
  <si>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</si>
  <si>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</si>
  <si>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</si>
  <si>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</si>
  <si>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</si>
  <si>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</si>
  <si>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</si>
  <si>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</si>
  <si>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</si>
  <si>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</si>
  <si>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</si>
  <si>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</si>
  <si>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</si>
  <si>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</si>
  <si>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</si>
  <si>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</si>
  <si>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</si>
  <si>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</si>
  <si>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</si>
  <si>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</si>
  <si>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</si>
  <si>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</si>
  <si>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</si>
  <si>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</si>
  <si>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</si>
  <si>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</si>
  <si>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</si>
  <si>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</si>
  <si>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</si>
  <si>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</si>
  <si>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</si>
  <si>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</si>
  <si>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</si>
  <si>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</si>
  <si>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</si>
  <si>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</si>
  <si>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</si>
  <si>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</si>
  <si>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</si>
  <si>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</si>
  <si>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</si>
  <si>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</si>
  <si>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</si>
  <si>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</si>
  <si>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</si>
  <si>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</si>
  <si>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</si>
  <si>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</si>
  <si>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</si>
  <si>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</si>
  <si>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</si>
  <si>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</si>
  <si>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</si>
  <si>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</si>
  <si>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</si>
  <si>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</si>
  <si>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</si>
  <si>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</si>
  <si>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</si>
  <si>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</si>
  <si>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</si>
  <si>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</si>
  <si>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</si>
  <si>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</si>
  <si>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</si>
  <si>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</si>
  <si>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</si>
  <si>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</si>
  <si>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</si>
  <si>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</si>
  <si>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</si>
  <si>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</si>
  <si>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</si>
  <si>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</si>
  <si>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</si>
  <si>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</si>
  <si>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</si>
  <si>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</si>
  <si>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</si>
  <si>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</si>
  <si>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</si>
  <si>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</si>
  <si>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</si>
  <si>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</si>
  <si>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</si>
  <si>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</si>
  <si>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</si>
  <si>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</si>
  <si>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</si>
  <si>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</si>
  <si>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</si>
  <si>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</si>
  <si>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</si>
  <si>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</si>
  <si>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</si>
  <si>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</si>
  <si>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</si>
  <si>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</si>
  <si>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</si>
  <si>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</si>
  <si>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</si>
  <si>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</si>
  <si>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</si>
  <si>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</si>
  <si>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</si>
  <si>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</si>
  <si>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</si>
  <si>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</si>
  <si>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</si>
  <si>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</si>
  <si>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</si>
  <si>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</si>
  <si>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</si>
  <si>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</si>
  <si>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</si>
  <si>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</si>
  <si>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</si>
  <si>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</si>
  <si>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</si>
  <si>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</si>
  <si>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</si>
  <si>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</si>
  <si>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</si>
  <si>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</si>
  <si>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</si>
  <si>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</si>
  <si>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</si>
  <si>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</si>
  <si>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</si>
  <si>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</si>
  <si>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</si>
  <si>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</si>
  <si>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</si>
  <si>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</si>
  <si>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</si>
  <si>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</si>
  <si>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</si>
  <si>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</si>
  <si>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</si>
  <si>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</si>
  <si>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</si>
  <si>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</si>
  <si>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</si>
  <si>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</si>
  <si>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</si>
  <si>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</si>
  <si>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</si>
  <si>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</si>
  <si>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</si>
  <si>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</si>
  <si>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</si>
  <si>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</si>
  <si>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</si>
  <si>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</si>
  <si>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</si>
  <si>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</si>
  <si>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</si>
  <si>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</si>
  <si>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</si>
  <si>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</si>
  <si>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</si>
  <si>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</si>
  <si>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</si>
  <si>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</si>
  <si>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</si>
  <si>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</si>
  <si>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</si>
  <si>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</si>
  <si>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</si>
  <si>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</si>
  <si>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</si>
  <si>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</si>
  <si>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</si>
  <si>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</si>
  <si>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</si>
  <si>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</si>
  <si>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</si>
  <si>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</si>
  <si>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</si>
  <si>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</si>
  <si>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</si>
  <si>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</si>
  <si>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</si>
  <si>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</si>
  <si>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</si>
  <si>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</si>
  <si>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</si>
  <si>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</si>
  <si>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</si>
  <si>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</si>
  <si>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</si>
  <si>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</si>
  <si>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</si>
  <si>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</si>
  <si>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</si>
  <si>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</si>
  <si>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</si>
  <si>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</si>
  <si>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</si>
  <si>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</si>
  <si>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</si>
  <si>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</si>
  <si>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</si>
  <si>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</si>
  <si>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</si>
  <si>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</si>
  <si>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</si>
  <si>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</si>
  <si>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</si>
  <si>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</si>
  <si>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</si>
  <si>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</si>
  <si>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</si>
  <si>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</si>
  <si>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</si>
  <si>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</si>
  <si>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</si>
  <si>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</si>
  <si>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</si>
  <si>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</si>
  <si>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</si>
  <si>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</si>
  <si>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</si>
  <si>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</si>
  <si>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</si>
  <si>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</si>
  <si>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</si>
  <si>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</si>
  <si>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</si>
  <si>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</si>
  <si>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</si>
  <si>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</si>
  <si>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</si>
  <si>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</si>
  <si>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</si>
  <si>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</si>
  <si>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</si>
  <si>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</si>
  <si>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</si>
  <si>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</si>
  <si>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</si>
  <si>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</si>
  <si>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</si>
  <si>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</si>
  <si>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</si>
  <si>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</si>
  <si>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</si>
  <si>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</si>
  <si>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</si>
  <si>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</si>
  <si>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</si>
  <si>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</si>
  <si>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</si>
  <si>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</si>
  <si>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</si>
  <si>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</si>
  <si>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</si>
  <si>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</si>
  <si>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</si>
  <si>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</si>
  <si>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</si>
  <si>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</si>
  <si>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</si>
  <si>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</si>
  <si>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</si>
  <si>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</si>
  <si>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</si>
  <si>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</si>
  <si>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</si>
  <si>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</si>
  <si>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</si>
  <si>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</si>
  <si>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</si>
  <si>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</si>
  <si>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</si>
  <si>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</si>
  <si>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</si>
  <si>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</si>
  <si>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</si>
  <si>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</si>
  <si>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</si>
  <si>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</si>
  <si>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</si>
  <si>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</si>
  <si>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</si>
  <si>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</si>
  <si>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</si>
  <si>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</si>
  <si>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</si>
  <si>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</si>
  <si>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</si>
  <si>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</si>
  <si>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</si>
  <si>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</si>
  <si>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</si>
  <si>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</si>
  <si>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</si>
  <si>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</si>
  <si>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</si>
  <si>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</si>
  <si>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</si>
  <si>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</si>
  <si>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</si>
  <si>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</si>
  <si>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</si>
  <si>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</si>
  <si>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</si>
  <si>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</si>
  <si>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</si>
  <si>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</si>
  <si>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</si>
  <si>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</si>
  <si>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</si>
  <si>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</si>
  <si>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</si>
  <si>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</si>
  <si>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</si>
  <si>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</si>
  <si>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</si>
  <si>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</si>
  <si>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</si>
  <si>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</si>
  <si>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</si>
  <si>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</si>
  <si>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</si>
  <si>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</si>
  <si>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</si>
  <si>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</si>
  <si>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</si>
  <si>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</si>
  <si>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</si>
  <si>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</si>
  <si>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</si>
  <si>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</si>
  <si>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</si>
  <si>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</si>
  <si>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</si>
  <si>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</si>
  <si>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</si>
  <si>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</si>
  <si>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</si>
  <si>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</si>
  <si>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</si>
  <si>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</si>
  <si>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</si>
  <si>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</si>
  <si>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</si>
  <si>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</si>
  <si>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</si>
  <si>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</si>
  <si>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</si>
  <si>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</si>
  <si>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</si>
  <si>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</si>
  <si>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</si>
  <si>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</si>
  <si>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</si>
  <si>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</si>
  <si>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</si>
  <si>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</si>
  <si>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</si>
  <si>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</si>
  <si>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</si>
  <si>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</si>
  <si>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</si>
  <si>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</si>
  <si>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</si>
  <si>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</si>
  <si>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</si>
  <si>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</si>
  <si>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</si>
  <si>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</si>
  <si>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</si>
  <si>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</si>
  <si>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</si>
  <si>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</si>
  <si>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</si>
  <si>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</si>
  <si>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</si>
  <si>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</si>
  <si>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</si>
  <si>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</si>
  <si>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</si>
  <si>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</si>
  <si>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</si>
  <si>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</si>
  <si>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</si>
  <si>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</si>
  <si>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</si>
  <si>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</si>
  <si>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</si>
  <si>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</si>
  <si>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</si>
  <si>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</si>
  <si>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</si>
  <si>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</si>
  <si>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</si>
  <si>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</si>
  <si>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</si>
  <si>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</si>
  <si>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</si>
  <si>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</si>
  <si>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</si>
  <si>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</si>
  <si>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</si>
  <si>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</si>
  <si>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</si>
  <si>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</si>
  <si>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</si>
  <si>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</si>
  <si>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</si>
  <si>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</si>
  <si>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</si>
  <si>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</si>
  <si>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</si>
  <si>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</si>
  <si>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</si>
  <si>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</si>
  <si>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</si>
  <si>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</si>
  <si>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</si>
  <si>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</si>
  <si>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</si>
  <si>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</si>
  <si>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</si>
  <si>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</si>
  <si>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</si>
  <si>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</si>
  <si>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</si>
  <si>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</si>
  <si>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</si>
  <si>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</si>
  <si>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</si>
  <si>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</si>
  <si>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</si>
  <si>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</si>
  <si>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</si>
  <si>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</si>
  <si>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</si>
  <si>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</si>
  <si>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</si>
  <si>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</si>
  <si>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</si>
  <si>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</si>
  <si>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</si>
  <si>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</si>
  <si>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</si>
  <si>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</si>
  <si>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</si>
  <si>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</si>
  <si>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</si>
  <si>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</si>
  <si>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</si>
  <si>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</si>
  <si>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</si>
  <si>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</si>
  <si>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</si>
  <si>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</si>
  <si>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</si>
  <si>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</si>
  <si>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</si>
  <si>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</si>
  <si>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</si>
  <si>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</si>
  <si>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</si>
  <si>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</si>
  <si>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</si>
  <si>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</si>
  <si>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</si>
  <si>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</si>
  <si>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</si>
  <si>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</si>
  <si>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</si>
  <si>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</si>
  <si>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</si>
  <si>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</si>
  <si>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</si>
  <si>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</si>
  <si>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</si>
  <si>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</si>
  <si>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</si>
  <si>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</si>
  <si>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</si>
  <si>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</si>
  <si>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</si>
  <si>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</si>
  <si>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</si>
  <si>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</si>
  <si>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</si>
  <si>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</si>
  <si>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</si>
  <si>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</si>
  <si>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</si>
  <si>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</si>
  <si>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</si>
  <si>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</si>
  <si>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</si>
  <si>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</si>
  <si>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</si>
  <si>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</si>
  <si>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</si>
  <si>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</si>
  <si>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</si>
  <si>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</si>
  <si>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</si>
  <si>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</si>
  <si>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</si>
  <si>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</si>
  <si>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</si>
  <si>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</si>
  <si>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</si>
  <si>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</si>
  <si>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</si>
  <si>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</si>
  <si>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</si>
  <si>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</si>
  <si>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</si>
  <si>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</si>
  <si>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</si>
  <si>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</si>
  <si>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</si>
  <si>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</si>
  <si>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</si>
  <si>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</si>
  <si>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</si>
  <si>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</si>
  <si>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</si>
  <si>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</si>
  <si>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</si>
  <si>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</si>
  <si>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</si>
  <si>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</si>
  <si>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</si>
  <si>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</si>
  <si>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</si>
  <si>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</si>
  <si>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</si>
  <si>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</si>
  <si>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</si>
  <si>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</si>
  <si>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</si>
  <si>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</si>
  <si>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</si>
  <si>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</si>
  <si>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</si>
  <si>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</si>
  <si>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</si>
  <si>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</si>
  <si>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</si>
  <si>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</si>
  <si>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</si>
  <si>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</si>
  <si>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</si>
  <si>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</si>
  <si>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</si>
  <si>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</si>
  <si>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</si>
  <si>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</si>
  <si>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</si>
  <si>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</si>
  <si>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</si>
  <si>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</si>
  <si>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</si>
  <si>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</si>
  <si>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</si>
  <si>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</si>
  <si>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</si>
  <si>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</si>
  <si>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</si>
  <si>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</si>
  <si>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</si>
  <si>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</si>
  <si>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</si>
  <si>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</si>
  <si>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</si>
  <si>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</si>
  <si>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</si>
  <si>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</si>
  <si>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</si>
  <si>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</si>
  <si>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</si>
  <si>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</si>
  <si>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</si>
  <si>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</si>
  <si>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</si>
  <si>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</si>
  <si>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</si>
  <si>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</si>
  <si>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</si>
  <si>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</si>
  <si>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</si>
  <si>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</si>
  <si>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</si>
  <si>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</si>
  <si>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</si>
  <si>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</si>
  <si>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</si>
  <si>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</si>
  <si>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</si>
  <si>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</si>
  <si>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</si>
  <si>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</si>
  <si>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</si>
  <si>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</si>
  <si>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</si>
  <si>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</si>
  <si>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</si>
  <si>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</si>
  <si>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</si>
  <si>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</si>
  <si>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</si>
  <si>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</si>
  <si>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</si>
  <si>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</si>
  <si>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</si>
  <si>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</si>
  <si>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</si>
  <si>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</si>
  <si>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</si>
  <si>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</si>
  <si>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</si>
  <si>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</si>
  <si>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</si>
  <si>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</si>
  <si>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</si>
  <si>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</si>
  <si>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</si>
  <si>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</si>
  <si>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</si>
  <si>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</si>
  <si>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</si>
  <si>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</si>
  <si>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</si>
  <si>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</si>
  <si>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</si>
  <si>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</si>
  <si>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</si>
  <si>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</si>
  <si>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</si>
  <si>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</si>
  <si>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</si>
  <si>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</si>
  <si>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</si>
  <si>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</si>
  <si>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</si>
  <si>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</si>
  <si>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</si>
  <si>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</si>
  <si>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</si>
  <si>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</si>
  <si>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</si>
  <si>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</si>
  <si>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</si>
  <si>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</si>
  <si>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</si>
  <si>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</si>
  <si>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</si>
  <si>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</si>
  <si>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</si>
  <si>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</si>
  <si>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</si>
  <si>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</si>
  <si>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</si>
  <si>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</si>
  <si>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</si>
  <si>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</si>
  <si>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</si>
  <si>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</si>
  <si>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</si>
  <si>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</si>
  <si>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</si>
  <si>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</si>
  <si>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</si>
  <si>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</si>
  <si>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</si>
  <si>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</si>
  <si>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</si>
  <si>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</si>
  <si>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</si>
  <si>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</si>
  <si>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</si>
  <si>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</si>
  <si>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</si>
  <si>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</si>
  <si>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</si>
  <si>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</si>
  <si>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</si>
  <si>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</si>
  <si>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</si>
  <si>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</si>
  <si>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</si>
  <si>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</si>
  <si>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</si>
  <si>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</si>
  <si>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</si>
  <si>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</si>
  <si>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</si>
  <si>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</si>
  <si>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</si>
  <si>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</si>
  <si>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</si>
  <si>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</si>
  <si>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</si>
  <si>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</si>
  <si>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</si>
  <si>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</si>
  <si>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</si>
  <si>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</si>
  <si>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</si>
  <si>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</si>
  <si>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</si>
  <si>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</si>
  <si>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</si>
  <si>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</si>
  <si>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</si>
  <si>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</si>
  <si>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</si>
  <si>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</si>
  <si>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</si>
  <si>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</si>
  <si>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</si>
  <si>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</si>
  <si>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</si>
  <si>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</si>
  <si>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</si>
  <si>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</si>
  <si>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</si>
  <si>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</si>
  <si>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</si>
  <si>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</si>
  <si>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</si>
  <si>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</si>
  <si>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</si>
  <si>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</si>
  <si>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</si>
  <si>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</si>
  <si>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</si>
  <si>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</si>
  <si>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</si>
  <si>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</si>
  <si>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</si>
  <si>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</si>
  <si>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</si>
  <si>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</si>
  <si>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</si>
  <si>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</si>
  <si>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</si>
  <si>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</si>
  <si>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</si>
  <si>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</si>
  <si>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</si>
  <si>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</si>
  <si>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</si>
  <si>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</si>
  <si>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</si>
  <si>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</si>
  <si>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</si>
  <si>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</si>
  <si>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</si>
  <si>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</si>
  <si>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</si>
  <si>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</si>
  <si>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</si>
  <si>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</si>
  <si>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</si>
  <si>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</si>
  <si>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</si>
  <si>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</si>
  <si>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</si>
  <si>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</si>
  <si>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</si>
  <si>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</si>
  <si>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</si>
  <si>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</si>
  <si>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</si>
  <si>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</si>
  <si>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</si>
  <si>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</si>
  <si>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</si>
  <si>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</si>
  <si>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</si>
  <si>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</si>
  <si>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</si>
  <si>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</si>
  <si>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</si>
  <si>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</si>
  <si>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</si>
  <si>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</si>
  <si>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</si>
  <si>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</si>
  <si>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</si>
  <si>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</si>
  <si>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</si>
  <si>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</si>
  <si>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</si>
  <si>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</si>
  <si>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</si>
  <si>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</si>
  <si>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</si>
  <si>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</si>
  <si>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</si>
  <si>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</si>
  <si>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</si>
  <si>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</si>
  <si>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</si>
  <si>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</si>
  <si>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</si>
  <si>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</si>
  <si>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</si>
  <si>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</si>
  <si>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</si>
  <si>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</si>
  <si>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</si>
  <si>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</si>
  <si>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</si>
  <si>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</si>
  <si>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</si>
  <si>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</si>
  <si>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</si>
  <si>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</si>
  <si>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</si>
  <si>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</si>
  <si>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</si>
  <si>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</si>
  <si>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</si>
  <si>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</si>
  <si>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</si>
  <si>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</si>
  <si>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</si>
  <si>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</si>
  <si>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</si>
  <si>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</si>
  <si>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</si>
  <si>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</si>
  <si>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</si>
  <si>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</si>
  <si>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</si>
  <si>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</si>
  <si>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</si>
  <si>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</si>
  <si>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</si>
  <si>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</si>
  <si>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</si>
  <si>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</si>
  <si>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</si>
  <si>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</si>
  <si>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</si>
  <si>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</si>
  <si>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</si>
  <si>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</si>
  <si>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</si>
  <si>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</si>
  <si>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</si>
  <si>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</si>
  <si>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</si>
  <si>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</si>
  <si>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</si>
  <si>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</si>
  <si>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</si>
  <si>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</si>
  <si>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</si>
  <si>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</si>
  <si>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</si>
  <si>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</si>
  <si>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</si>
  <si>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</si>
  <si>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</si>
  <si>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</si>
  <si>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</si>
  <si>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</si>
  <si>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</si>
  <si>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</si>
  <si>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</si>
  <si>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</si>
  <si>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</si>
  <si>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</si>
  <si>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</si>
  <si>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</si>
  <si>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</si>
  <si>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</si>
  <si>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</si>
  <si>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</si>
  <si>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</si>
  <si>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</si>
  <si>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</si>
  <si>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</si>
  <si>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</si>
  <si>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</si>
  <si>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</si>
  <si>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</si>
  <si>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</si>
  <si>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</si>
  <si>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</si>
  <si>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</si>
  <si>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</si>
  <si>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</si>
  <si>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</si>
  <si>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</si>
  <si>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</si>
  <si>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</si>
  <si>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</si>
  <si>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</si>
  <si>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</si>
  <si>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</si>
  <si>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</si>
  <si>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</si>
  <si>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</si>
  <si>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</si>
  <si>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</si>
  <si>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</si>
  <si>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</si>
  <si>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</si>
  <si>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</si>
  <si>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</si>
  <si>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</si>
  <si>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</si>
  <si>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</si>
  <si>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</si>
  <si>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</si>
  <si>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</si>
  <si>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</si>
  <si>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</si>
  <si>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</si>
  <si>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</si>
  <si>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</si>
  <si>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</si>
  <si>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</si>
  <si>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</si>
  <si>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</si>
  <si>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</si>
  <si>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</si>
  <si>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</si>
  <si>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</si>
  <si>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</si>
  <si>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</si>
  <si>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</si>
  <si>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</si>
  <si>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</si>
  <si>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</si>
  <si>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</si>
  <si>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</si>
  <si>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</si>
  <si>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</si>
  <si>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</si>
  <si>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</si>
  <si>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</si>
  <si>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</si>
  <si>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</si>
  <si>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</si>
  <si>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</si>
  <si>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</si>
  <si>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</si>
  <si>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</si>
  <si>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</si>
  <si>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</si>
  <si>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</si>
  <si>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</si>
  <si>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</si>
  <si>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</si>
  <si>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</si>
  <si>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</si>
  <si>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</si>
  <si>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</si>
  <si>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</si>
  <si>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</si>
  <si>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</si>
  <si>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</si>
  <si>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</si>
  <si>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</si>
  <si>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</si>
  <si>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</si>
  <si>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</si>
  <si>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</si>
  <si>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</si>
  <si>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</si>
  <si>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</si>
  <si>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</si>
  <si>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</si>
  <si>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</si>
  <si>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</si>
  <si>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</si>
  <si>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</si>
  <si>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</si>
  <si>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</si>
  <si>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</si>
  <si>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</si>
  <si>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</si>
  <si>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</si>
  <si>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</si>
  <si>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</si>
  <si>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</si>
  <si>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</si>
  <si>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</si>
  <si>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</si>
  <si>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</si>
  <si>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</si>
  <si>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</si>
  <si>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</si>
  <si>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</si>
  <si>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</si>
  <si>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</si>
  <si>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</si>
  <si>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</si>
  <si>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</si>
  <si>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</si>
  <si>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</si>
  <si>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</si>
  <si>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</si>
  <si>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</si>
  <si>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</si>
  <si>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</si>
  <si>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</si>
  <si>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</si>
  <si>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</si>
  <si>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</si>
  <si>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</si>
  <si>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</si>
  <si>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</si>
  <si>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</si>
  <si>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</si>
  <si>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</si>
  <si>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</si>
  <si>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</si>
  <si>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</si>
  <si>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</si>
  <si>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</si>
  <si>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</si>
  <si>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</si>
  <si>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</si>
  <si>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</si>
  <si>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</si>
  <si>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</si>
  <si>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</si>
  <si>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</si>
  <si>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</si>
  <si>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</si>
  <si>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</si>
  <si>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</si>
  <si>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</si>
  <si>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</si>
  <si>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</si>
  <si>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</si>
  <si>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</si>
  <si>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</si>
  <si>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</si>
  <si>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</si>
  <si>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</si>
  <si>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</si>
  <si>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</si>
  <si>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</si>
  <si>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</si>
  <si>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</si>
  <si>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</si>
  <si>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</si>
  <si>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</si>
  <si>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</si>
  <si>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</si>
  <si>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</si>
  <si>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</si>
  <si>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</si>
  <si>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</si>
  <si>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</si>
  <si>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</si>
  <si>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</si>
  <si>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</si>
  <si>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</si>
  <si>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</si>
  <si>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</si>
  <si>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</si>
  <si>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</si>
  <si>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</si>
  <si>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</si>
  <si>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</si>
  <si>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</si>
  <si>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</si>
  <si>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</si>
  <si>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</si>
  <si>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</si>
  <si>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</si>
  <si>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</si>
  <si>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</si>
  <si>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</si>
  <si>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</si>
  <si>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</si>
  <si>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</si>
  <si>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</si>
  <si>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</si>
  <si>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</si>
  <si>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</si>
  <si>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</si>
  <si>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</si>
  <si>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</si>
  <si>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</si>
  <si>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</si>
  <si>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</si>
  <si>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</si>
  <si>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</si>
  <si>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</si>
  <si>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</si>
  <si>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</si>
  <si>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</si>
  <si>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</si>
  <si>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</si>
  <si>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</si>
  <si>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</si>
  <si>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</si>
  <si>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</si>
  <si>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</si>
  <si>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</si>
  <si>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</si>
  <si>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</si>
  <si>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</si>
  <si>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</si>
  <si>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</si>
  <si>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</si>
  <si>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</si>
  <si>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</si>
  <si>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</si>
  <si>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</si>
  <si>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</si>
  <si>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</si>
  <si>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</si>
  <si>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</si>
  <si>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</si>
  <si>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</si>
  <si>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</si>
  <si>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</si>
  <si>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</si>
  <si>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</si>
  <si>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</si>
  <si>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</si>
  <si>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</si>
  <si>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</si>
  <si>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</si>
  <si>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</si>
  <si>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</si>
  <si>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</si>
  <si>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</si>
  <si>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</si>
  <si>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</si>
  <si>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</si>
  <si>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</si>
  <si>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</si>
  <si>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</si>
  <si>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</si>
  <si>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</si>
  <si>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</si>
  <si>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</si>
  <si>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</si>
  <si>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</si>
  <si>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</si>
  <si>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</si>
  <si>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</si>
  <si>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</si>
  <si>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</si>
  <si>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</si>
  <si>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</si>
  <si>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</si>
  <si>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</si>
  <si>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</si>
  <si>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</si>
  <si>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</si>
  <si>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</si>
  <si>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</si>
  <si>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</si>
  <si>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</si>
  <si>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</si>
  <si>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</si>
  <si>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</si>
  <si>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</si>
  <si>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</si>
  <si>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</si>
  <si>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</si>
  <si>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</si>
  <si>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</si>
  <si>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</si>
  <si>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</si>
  <si>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</si>
  <si>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</si>
  <si>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</si>
  <si>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</si>
  <si>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</si>
  <si>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</si>
  <si>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</si>
  <si>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</si>
  <si>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</si>
  <si>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</si>
  <si>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</si>
  <si>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</si>
  <si>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</si>
  <si>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</si>
  <si>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</si>
  <si>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</si>
  <si>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</si>
  <si>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</si>
  <si>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</si>
  <si>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</si>
  <si>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</si>
  <si>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</si>
  <si>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</si>
  <si>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</si>
  <si>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</si>
  <si>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</si>
  <si>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</si>
  <si>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</si>
  <si>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</si>
  <si>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</si>
  <si>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</si>
  <si>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</si>
  <si>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</si>
  <si>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</si>
  <si>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</si>
  <si>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</si>
  <si>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</si>
  <si>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</si>
  <si>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</si>
  <si>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</si>
  <si>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</si>
  <si>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</si>
  <si>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</si>
  <si>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</si>
  <si>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</si>
  <si>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</si>
  <si>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</si>
  <si>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</si>
  <si>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</si>
  <si>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</si>
  <si>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</si>
  <si>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</si>
  <si>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</si>
  <si>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</si>
  <si>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</si>
  <si>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</si>
  <si>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</si>
  <si>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</si>
  <si>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</si>
  <si>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</si>
  <si>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</si>
  <si>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</si>
  <si>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</si>
  <si>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</si>
  <si>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</si>
  <si>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</si>
  <si>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</si>
  <si>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</si>
  <si>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</si>
  <si>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</si>
  <si>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</si>
  <si>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</si>
  <si>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</si>
  <si>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</si>
  <si>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</si>
  <si>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</si>
  <si>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</si>
  <si>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</si>
  <si>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</si>
  <si>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</si>
  <si>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</si>
  <si>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</si>
  <si>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</si>
  <si>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</si>
  <si>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</si>
  <si>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</si>
  <si>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</si>
  <si>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</si>
  <si>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</si>
  <si>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</si>
  <si>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</si>
  <si>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</si>
  <si>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</si>
  <si>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</si>
  <si>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</si>
  <si>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</si>
  <si>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</si>
  <si>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</si>
  <si>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</si>
  <si>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</si>
  <si>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</si>
  <si>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</si>
  <si>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</si>
  <si>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</si>
  <si>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</si>
  <si>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</si>
  <si>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</si>
  <si>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</si>
  <si>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</si>
  <si>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</si>
  <si>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</si>
  <si>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</si>
  <si>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</si>
  <si>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</si>
  <si>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</si>
  <si>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</si>
  <si>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</si>
  <si>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</si>
  <si>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</si>
  <si>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</si>
  <si>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</si>
  <si>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</si>
  <si>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</si>
  <si>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</si>
  <si>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</si>
  <si>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</si>
  <si>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</si>
  <si>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</si>
  <si>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</si>
  <si>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</si>
  <si>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</si>
  <si>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</si>
  <si>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</si>
  <si>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</si>
  <si>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</si>
  <si>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</si>
  <si>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</si>
  <si>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</si>
  <si>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</si>
  <si>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</si>
  <si>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</si>
  <si>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</si>
  <si>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</si>
  <si>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</si>
  <si>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</si>
  <si>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</si>
  <si>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</si>
  <si>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</si>
  <si>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</si>
  <si>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</si>
  <si>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</si>
  <si>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</si>
  <si>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</si>
  <si>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</si>
  <si>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</si>
  <si>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</si>
  <si>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</si>
  <si>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</si>
  <si>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</si>
  <si>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</si>
  <si>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</si>
  <si>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</si>
  <si>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</si>
  <si>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</si>
  <si>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</si>
  <si>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</si>
  <si>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</si>
  <si>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</si>
  <si>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</si>
  <si>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</si>
  <si>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</si>
  <si>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</si>
  <si>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</si>
  <si>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</si>
  <si>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</si>
  <si>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</si>
  <si>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</si>
  <si>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</si>
  <si>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</si>
  <si>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</si>
  <si>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</si>
  <si>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</si>
  <si>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</si>
  <si>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</si>
  <si>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</si>
  <si>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</si>
  <si>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</si>
  <si>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</si>
  <si>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</si>
  <si>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</si>
  <si>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</si>
  <si>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</si>
  <si>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</si>
  <si>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</si>
  <si>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</si>
  <si>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</si>
  <si>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</si>
  <si>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</si>
  <si>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</si>
  <si>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</si>
  <si>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</si>
  <si>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</si>
  <si>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</si>
  <si>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</si>
  <si>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</si>
  <si>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</si>
  <si>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</si>
  <si>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</si>
  <si>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</si>
  <si>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</si>
  <si>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</si>
  <si>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</si>
  <si>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</si>
  <si>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</si>
  <si>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</si>
  <si>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</si>
  <si>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</si>
  <si>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</si>
  <si>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</si>
  <si>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</si>
  <si>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</si>
  <si>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</si>
  <si>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</si>
  <si>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</si>
  <si>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</si>
  <si>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</si>
  <si>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</si>
  <si>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</si>
  <si>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</si>
  <si>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</si>
  <si>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</si>
  <si>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</si>
  <si>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</si>
  <si>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</si>
  <si>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</si>
  <si>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</si>
  <si>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</si>
  <si>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</si>
  <si>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</si>
  <si>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</si>
  <si>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</si>
  <si>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</si>
  <si>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</si>
  <si>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</si>
  <si>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</si>
  <si>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</si>
  <si>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</si>
  <si>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</si>
  <si>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</si>
  <si>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</si>
  <si>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</si>
  <si>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</si>
  <si>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</si>
  <si>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</si>
  <si>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</si>
  <si>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</si>
  <si>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</si>
  <si>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</si>
  <si>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</si>
  <si>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</si>
  <si>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</si>
  <si>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</si>
  <si>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</si>
  <si>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</si>
  <si>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</si>
  <si>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</si>
  <si>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</si>
  <si>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</si>
  <si>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</si>
  <si>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</si>
  <si>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</si>
  <si>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</si>
  <si>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</si>
  <si>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</si>
  <si>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</si>
  <si>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</si>
  <si>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</si>
  <si>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</si>
  <si>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</si>
  <si>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</si>
  <si>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</si>
  <si>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</si>
  <si>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</si>
  <si>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</si>
  <si>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</si>
  <si>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</si>
  <si>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</si>
  <si>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</si>
  <si>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</si>
  <si>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</si>
  <si>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</si>
  <si>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</si>
  <si>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</si>
  <si>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</si>
  <si>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</si>
  <si>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</si>
  <si>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</si>
  <si>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</si>
  <si>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</si>
  <si>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</si>
  <si>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</si>
  <si>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</si>
  <si>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</si>
  <si>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</si>
  <si>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</si>
  <si>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</si>
  <si>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</si>
  <si>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</si>
  <si>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</si>
  <si>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</si>
  <si>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</si>
  <si>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</si>
  <si>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</si>
  <si>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</si>
  <si>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</si>
  <si>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</si>
  <si>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</si>
  <si>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</si>
  <si>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</si>
  <si>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</si>
  <si>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</si>
  <si>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</si>
  <si>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</si>
  <si>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</si>
  <si>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</si>
  <si>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</si>
  <si>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</si>
  <si>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</si>
  <si>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</si>
  <si>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</si>
  <si>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</si>
  <si>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</si>
  <si>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</si>
  <si>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</si>
  <si>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</si>
  <si>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</si>
  <si>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</si>
  <si>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</si>
  <si>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</si>
  <si>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</si>
  <si>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</si>
  <si>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</si>
  <si>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</si>
  <si>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</si>
  <si>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</si>
  <si>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</si>
  <si>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</si>
  <si>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</si>
  <si>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</si>
  <si>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</si>
  <si>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</si>
  <si>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</si>
  <si>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</si>
  <si>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</si>
  <si>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</si>
  <si>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</si>
  <si>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</si>
  <si>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</si>
  <si>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</si>
  <si>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</si>
  <si>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</si>
  <si>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</si>
  <si>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</si>
  <si>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</si>
  <si>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</si>
  <si>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</si>
  <si>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</si>
  <si>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</si>
  <si>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</si>
  <si>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</si>
  <si>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</si>
  <si>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</si>
  <si>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</si>
  <si>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</si>
  <si>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</si>
  <si>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</si>
  <si>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</si>
  <si>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</si>
  <si>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</si>
  <si>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</si>
  <si>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</si>
  <si>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</si>
  <si>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</si>
  <si>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</si>
  <si>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</si>
  <si>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</si>
  <si>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</si>
  <si>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</si>
  <si>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</si>
  <si>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</si>
  <si>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</si>
  <si>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</si>
  <si>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</si>
  <si>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</si>
  <si>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</si>
  <si>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</si>
  <si>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</si>
  <si>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</si>
  <si>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</si>
  <si>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</si>
  <si>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</si>
  <si>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</si>
  <si>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</si>
  <si>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</si>
  <si>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</si>
  <si>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</si>
  <si>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</si>
  <si>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</si>
  <si>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</si>
  <si>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</si>
  <si>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</si>
  <si>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</si>
  <si>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</si>
  <si>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</si>
  <si>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</si>
  <si>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</si>
  <si>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</si>
  <si>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</si>
  <si>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</si>
  <si>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</si>
  <si>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</si>
  <si>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</si>
  <si>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</si>
  <si>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</si>
  <si>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</si>
  <si>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</si>
  <si>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</si>
  <si>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</si>
  <si>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</si>
  <si>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</si>
  <si>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</si>
  <si>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</si>
  <si>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</si>
  <si>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</si>
  <si>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</si>
  <si>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</si>
  <si>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</si>
  <si>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</si>
  <si>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</si>
  <si>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</si>
  <si>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</si>
  <si>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</si>
  <si>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</si>
  <si>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</si>
  <si>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</si>
  <si>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</si>
  <si>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</si>
  <si>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</si>
  <si>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</si>
  <si>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</si>
  <si>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</si>
  <si>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</si>
  <si>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</si>
  <si>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</si>
  <si>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</si>
  <si>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</si>
  <si>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</si>
  <si>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</si>
  <si>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</si>
  <si>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</si>
  <si>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</si>
  <si>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</si>
  <si>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</si>
  <si>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</si>
  <si>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</si>
  <si>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</si>
  <si>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</si>
  <si>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</si>
  <si>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</si>
  <si>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</si>
  <si>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</si>
  <si>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</si>
  <si>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</si>
  <si>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</si>
  <si>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</si>
  <si>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</si>
  <si>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</si>
  <si>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</si>
  <si>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</si>
  <si>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</si>
  <si>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</si>
  <si>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</si>
  <si>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</si>
  <si>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</si>
  <si>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</si>
  <si>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</si>
  <si>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</si>
  <si>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</si>
  <si>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</si>
  <si>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</si>
  <si>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</si>
  <si>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</si>
  <si>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</si>
  <si>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</si>
  <si>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</si>
  <si>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</si>
  <si>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</si>
  <si>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</si>
  <si>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</si>
  <si>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</si>
  <si>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</si>
  <si>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</si>
  <si>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</si>
  <si>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</si>
  <si>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</si>
  <si>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</si>
  <si>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</si>
  <si>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</si>
  <si>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</si>
  <si>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</si>
  <si>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</si>
  <si>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</si>
  <si>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</si>
  <si>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</si>
  <si>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</si>
  <si>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</si>
  <si>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</si>
  <si>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</si>
  <si>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</si>
  <si>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</si>
  <si>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</si>
  <si>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</si>
  <si>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</si>
  <si>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</si>
  <si>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</si>
  <si>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</si>
  <si>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</si>
  <si>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</si>
  <si>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</si>
  <si>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</si>
  <si>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</si>
  <si>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</si>
  <si>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</si>
  <si>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</si>
  <si>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</si>
  <si>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</si>
  <si>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</si>
  <si>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</si>
  <si>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</si>
  <si>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</si>
  <si>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</si>
  <si>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</si>
  <si>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</si>
  <si>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</si>
  <si>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</si>
  <si>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</si>
  <si>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</si>
  <si>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</si>
  <si>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</si>
  <si>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</si>
  <si>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</si>
  <si>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</si>
  <si>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</si>
  <si>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</si>
  <si>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</si>
  <si>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</si>
  <si>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</si>
  <si>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</si>
  <si>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</si>
  <si>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</si>
  <si>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</si>
  <si>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</si>
  <si>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</si>
  <si>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</si>
  <si>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</si>
  <si>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</si>
  <si>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</si>
  <si>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</si>
  <si>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</si>
  <si>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</si>
  <si>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</si>
  <si>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</si>
  <si>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</si>
  <si>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</si>
  <si>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</si>
  <si>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</si>
  <si>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</si>
  <si>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</si>
  <si>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</si>
  <si>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</si>
  <si>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</si>
  <si>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</si>
  <si>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</si>
  <si>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</si>
  <si>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</si>
  <si>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</si>
  <si>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</si>
  <si>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</si>
  <si>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</si>
  <si>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</si>
  <si>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</si>
  <si>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</si>
  <si>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</si>
  <si>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</si>
  <si>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</si>
  <si>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</si>
  <si>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</si>
  <si>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</si>
  <si>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</si>
  <si>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</si>
  <si>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</si>
  <si>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</si>
  <si>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</si>
  <si>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</si>
  <si>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</si>
  <si>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</si>
  <si>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</si>
  <si>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</si>
  <si>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</si>
  <si>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</si>
  <si>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</si>
  <si>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</si>
  <si>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</si>
  <si>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</si>
  <si>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</si>
  <si>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</si>
  <si>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</si>
  <si>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</si>
  <si>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</si>
  <si>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</si>
  <si>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</si>
  <si>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</si>
  <si>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</si>
  <si>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</si>
  <si>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</si>
  <si>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</si>
  <si>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</si>
  <si>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</si>
  <si>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</si>
  <si>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</si>
  <si>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</si>
  <si>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</si>
  <si>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</si>
  <si>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</si>
  <si>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</si>
  <si>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</si>
  <si>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</si>
  <si>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</si>
  <si>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</si>
  <si>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</si>
  <si>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</si>
  <si>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</si>
  <si>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</si>
  <si>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</si>
  <si>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</si>
  <si>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</si>
  <si>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</si>
  <si>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</si>
  <si>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</si>
  <si>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</si>
  <si>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</si>
  <si>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</si>
  <si>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</si>
  <si>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</si>
  <si>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</si>
  <si>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</si>
  <si>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</si>
  <si>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</si>
  <si>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</si>
  <si>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</si>
  <si>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</si>
  <si>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</si>
  <si>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</si>
  <si>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</si>
  <si>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</si>
  <si>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</si>
  <si>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</si>
  <si>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</si>
  <si>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</si>
  <si>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</si>
  <si>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</si>
  <si>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</si>
  <si>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</si>
  <si>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</si>
  <si>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</si>
  <si>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</si>
  <si>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</si>
  <si>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</si>
  <si>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</si>
  <si>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</si>
  <si>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</si>
  <si>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</si>
  <si>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</si>
  <si>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</si>
  <si>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</si>
  <si>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</si>
  <si>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</si>
  <si>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</si>
  <si>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</si>
  <si>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</si>
  <si>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</si>
  <si>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</si>
  <si>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</si>
  <si>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</si>
  <si>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</si>
  <si>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</si>
  <si>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</si>
  <si>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</si>
  <si>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</si>
  <si>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</si>
  <si>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</si>
  <si>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</si>
  <si>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</si>
  <si>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</si>
  <si>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</si>
  <si>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</si>
  <si>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</si>
  <si>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</si>
  <si>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</si>
  <si>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</si>
  <si>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</si>
  <si>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</si>
  <si>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</si>
  <si>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</si>
  <si>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</si>
  <si>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</si>
  <si>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</si>
  <si>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</si>
  <si>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</si>
  <si>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</si>
  <si>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</si>
  <si>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</si>
  <si>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</si>
  <si>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</si>
  <si>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</si>
  <si>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</si>
  <si>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</si>
  <si>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</si>
  <si>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</si>
  <si>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</si>
  <si>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</si>
  <si>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</si>
  <si>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</si>
  <si>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</si>
  <si>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</si>
  <si>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</si>
  <si>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</si>
  <si>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</si>
  <si>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</si>
  <si>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</si>
  <si>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</si>
  <si>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</si>
  <si>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</si>
  <si>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</si>
  <si>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</si>
  <si>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</si>
  <si>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</si>
  <si>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</si>
  <si>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</si>
  <si>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</si>
  <si>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</si>
  <si>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</si>
  <si>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</si>
  <si>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</si>
  <si>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</si>
  <si>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</si>
  <si>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</si>
  <si>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</si>
  <si>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</si>
  <si>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</si>
  <si>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</si>
  <si>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</si>
  <si>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</si>
  <si>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</si>
  <si>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</si>
  <si>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</si>
  <si>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</si>
  <si>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</si>
  <si>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</si>
  <si>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Marzo de 2024</t>
  </si>
  <si>
    <t xml:space="preserve">DG 47 A # 77 A - 09 </t>
  </si>
  <si>
    <t>-74.113435139</t>
  </si>
  <si>
    <t>4.67475988799998</t>
  </si>
  <si>
    <t>SEDE CENTRO DISTRITAL LOGÍSTICO Y DE RESERVA</t>
  </si>
  <si>
    <t>Sec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</si>
</sst>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170</c:v>
                </c:pt>
                <c:pt idx="1">
                  <c:v>545</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36</c:v>
                </c:pt>
                <c:pt idx="10">
                  <c:v>32</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102</c:v>
                </c:pt>
              </c:numCache>
            </c:numRef>
          </c:val>
        </c:ser>
        <c:dLbls>
          <c:showLegendKey val="0"/>
          <c:showVal val="0"/>
          <c:showCatName val="0"/>
          <c:showSerName val="0"/>
          <c:showPercent val="0"/>
          <c:showBubbleSize val="0"/>
        </c:dLbls>
        <c:gapWidth val="20"/>
        <c:axId val="118444024"/>
        <c:axId val="118445592"/>
      </c:barChart>
      <c:catAx>
        <c:axId val="1184440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18445592"/>
        <c:crosses val="autoZero"/>
        <c:auto val="1"/>
        <c:lblAlgn val="ctr"/>
        <c:lblOffset val="100"/>
        <c:noMultiLvlLbl val="0"/>
      </c:catAx>
      <c:valAx>
        <c:axId val="118445592"/>
        <c:scaling>
          <c:orientation val="minMax"/>
        </c:scaling>
        <c:delete val="1"/>
        <c:axPos val="l"/>
        <c:numFmt formatCode="General" sourceLinked="1"/>
        <c:majorTickMark val="none"/>
        <c:minorTickMark val="none"/>
        <c:tickLblPos val="nextTo"/>
        <c:crossAx val="118444024"/>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545</c:v>
                </c:pt>
                <c:pt idx="2">
                  <c:v>170</c:v>
                </c:pt>
              </c:numCache>
            </c:numRef>
          </c:val>
        </c:ser>
        <c:dLbls>
          <c:showLegendKey val="0"/>
          <c:showVal val="0"/>
          <c:showCatName val="0"/>
          <c:showSerName val="0"/>
          <c:showPercent val="0"/>
          <c:showBubbleSize val="0"/>
        </c:dLbls>
        <c:gapWidth val="219"/>
        <c:axId val="280901344"/>
        <c:axId val="226835064"/>
      </c:barChart>
      <c:catAx>
        <c:axId val="28090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26835064"/>
        <c:crosses val="autoZero"/>
        <c:auto val="1"/>
        <c:lblAlgn val="ctr"/>
        <c:lblOffset val="100"/>
        <c:noMultiLvlLbl val="0"/>
      </c:catAx>
      <c:valAx>
        <c:axId val="226835064"/>
        <c:scaling>
          <c:orientation val="minMax"/>
        </c:scaling>
        <c:delete val="1"/>
        <c:axPos val="l"/>
        <c:numFmt formatCode="General" sourceLinked="1"/>
        <c:majorTickMark val="none"/>
        <c:minorTickMark val="none"/>
        <c:tickLblPos val="nextTo"/>
        <c:crossAx val="28090134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13</c:v>
                </c:pt>
                <c:pt idx="2">
                  <c:v>40</c:v>
                </c:pt>
                <c:pt idx="3">
                  <c:v>36</c:v>
                </c:pt>
                <c:pt idx="4">
                  <c:v>632</c:v>
                </c:pt>
              </c:numCache>
            </c:numRef>
          </c:val>
        </c:ser>
        <c:dLbls>
          <c:showLegendKey val="0"/>
          <c:showVal val="0"/>
          <c:showCatName val="0"/>
          <c:showSerName val="0"/>
          <c:showPercent val="0"/>
          <c:showBubbleSize val="0"/>
        </c:dLbls>
        <c:gapWidth val="219"/>
        <c:overlap val="-27"/>
        <c:axId val="387311784"/>
        <c:axId val="387315312"/>
      </c:barChart>
      <c:catAx>
        <c:axId val="387311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387315312"/>
        <c:crosses val="autoZero"/>
        <c:auto val="1"/>
        <c:lblAlgn val="ctr"/>
        <c:lblOffset val="100"/>
        <c:noMultiLvlLbl val="0"/>
      </c:catAx>
      <c:valAx>
        <c:axId val="387315312"/>
        <c:scaling>
          <c:orientation val="minMax"/>
        </c:scaling>
        <c:delete val="1"/>
        <c:axPos val="l"/>
        <c:numFmt formatCode="General" sourceLinked="1"/>
        <c:majorTickMark val="none"/>
        <c:minorTickMark val="none"/>
        <c:tickLblPos val="nextTo"/>
        <c:crossAx val="387311784"/>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[2024_I_Reporte_IEP.xlsx]HC!Total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726</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36</c:v>
                </c:pt>
                <c:pt idx="10">
                  <c:v>32</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102</c:v>
                </c:pt>
              </c:numCache>
            </c:numRef>
          </c:val>
        </c:ser>
        <c:dLbls>
          <c:showLegendKey val="0"/>
          <c:showVal val="0"/>
          <c:showCatName val="0"/>
          <c:showSerName val="0"/>
          <c:showPercent val="0"/>
          <c:showBubbleSize val="0"/>
        </c:dLbls>
        <c:gapWidth val="20"/>
        <c:axId val="387310216"/>
        <c:axId val="387312568"/>
      </c:barChart>
      <c:catAx>
        <c:axId val="387310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387312568"/>
        <c:crosses val="autoZero"/>
        <c:auto val="1"/>
        <c:lblAlgn val="ctr"/>
        <c:lblOffset val="100"/>
        <c:tickMarkSkip val="1"/>
        <c:noMultiLvlLbl val="0"/>
      </c:catAx>
      <c:valAx>
        <c:axId val="387312568"/>
        <c:scaling>
          <c:orientation val="minMax"/>
        </c:scaling>
        <c:delete val="1"/>
        <c:axPos val="l"/>
        <c:numFmt formatCode="General" sourceLinked="1"/>
        <c:majorTickMark val="none"/>
        <c:minorTickMark val="none"/>
        <c:tickLblPos val="nextTo"/>
        <c:crossAx val="38731021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68</c:v>
                </c:pt>
                <c:pt idx="4">
                  <c:v>0</c:v>
                </c:pt>
                <c:pt idx="5">
                  <c:v>0</c:v>
                </c:pt>
                <c:pt idx="6">
                  <c:v>634</c:v>
                </c:pt>
              </c:numCache>
            </c:numRef>
          </c:val>
        </c:ser>
        <c:dLbls>
          <c:showLegendKey val="0"/>
          <c:showVal val="0"/>
          <c:showCatName val="0"/>
          <c:showSerName val="0"/>
          <c:showPercent val="0"/>
          <c:showBubbleSize val="0"/>
        </c:dLbls>
        <c:gapWidth val="219"/>
        <c:overlap val="-27"/>
        <c:axId val="387317272"/>
        <c:axId val="387311392"/>
      </c:barChart>
      <c:catAx>
        <c:axId val="387317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387311392"/>
        <c:crosses val="autoZero"/>
        <c:auto val="1"/>
        <c:lblAlgn val="ctr"/>
        <c:lblOffset val="100"/>
        <c:noMultiLvlLbl val="0"/>
      </c:catAx>
      <c:valAx>
        <c:axId val="387311392"/>
        <c:scaling>
          <c:orientation val="minMax"/>
        </c:scaling>
        <c:delete val="1"/>
        <c:axPos val="l"/>
        <c:numFmt formatCode="General" sourceLinked="1"/>
        <c:majorTickMark val="none"/>
        <c:minorTickMark val="none"/>
        <c:tickLblPos val="nextTo"/>
        <c:crossAx val="38731727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12</c:v>
                </c:pt>
                <c:pt idx="1">
                  <c:v>5</c:v>
                </c:pt>
                <c:pt idx="2">
                  <c:v>7</c:v>
                </c:pt>
                <c:pt idx="3">
                  <c:v>27</c:v>
                </c:pt>
                <c:pt idx="4">
                  <c:v>12</c:v>
                </c:pt>
                <c:pt idx="5">
                  <c:v>1</c:v>
                </c:pt>
                <c:pt idx="6">
                  <c:v>662</c:v>
                </c:pt>
              </c:numCache>
            </c:numRef>
          </c:val>
        </c:ser>
        <c:dLbls>
          <c:showLegendKey val="0"/>
          <c:showVal val="0"/>
          <c:showCatName val="0"/>
          <c:showSerName val="0"/>
          <c:showPercent val="0"/>
          <c:showBubbleSize val="0"/>
        </c:dLbls>
        <c:gapWidth val="219"/>
        <c:overlap val="-27"/>
        <c:axId val="387313352"/>
        <c:axId val="387310608"/>
      </c:barChart>
      <c:catAx>
        <c:axId val="387313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387310608"/>
        <c:crosses val="autoZero"/>
        <c:auto val="1"/>
        <c:lblAlgn val="ctr"/>
        <c:lblOffset val="100"/>
        <c:noMultiLvlLbl val="0"/>
      </c:catAx>
      <c:valAx>
        <c:axId val="387310608"/>
        <c:scaling>
          <c:orientation val="minMax"/>
        </c:scaling>
        <c:delete val="1"/>
        <c:axPos val="l"/>
        <c:numFmt formatCode="General" sourceLinked="1"/>
        <c:majorTickMark val="none"/>
        <c:minorTickMark val="none"/>
        <c:tickLblPos val="nextTo"/>
        <c:crossAx val="38731335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74</c:v>
                </c:pt>
                <c:pt idx="2">
                  <c:v>636</c:v>
                </c:pt>
              </c:numCache>
            </c:numRef>
          </c:val>
        </c:ser>
        <c:dLbls>
          <c:showLegendKey val="0"/>
          <c:showVal val="0"/>
          <c:showCatName val="0"/>
          <c:showSerName val="0"/>
          <c:showPercent val="0"/>
          <c:showBubbleSize val="0"/>
        </c:dLbls>
        <c:gapWidth val="219"/>
        <c:overlap val="-27"/>
        <c:axId val="387314136"/>
        <c:axId val="387316096"/>
      </c:barChart>
      <c:catAx>
        <c:axId val="38731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387316096"/>
        <c:crosses val="autoZero"/>
        <c:auto val="1"/>
        <c:lblAlgn val="ctr"/>
        <c:lblOffset val="100"/>
        <c:noMultiLvlLbl val="0"/>
      </c:catAx>
      <c:valAx>
        <c:axId val="387316096"/>
        <c:scaling>
          <c:orientation val="minMax"/>
        </c:scaling>
        <c:delete val="1"/>
        <c:axPos val="l"/>
        <c:numFmt formatCode="General" sourceLinked="1"/>
        <c:majorTickMark val="none"/>
        <c:minorTickMark val="none"/>
        <c:tickLblPos val="nextTo"/>
        <c:crossAx val="38731413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Marzo de 2024</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726</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383.481428587962"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383.487724537037"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383.481402430552"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59"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383.481429513886"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383.481430439817"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383.481431018517"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383.487722569444"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3"/>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383.487722916667"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383.48772326389"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383.487723726852"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383.487724189814"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Norma" cacheId="1709"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Grupo" cacheId="1703"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otal_edi" cacheId="1454"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abla dinámica16" cacheId="1457"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Total" cacheId="1460"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_Loc" cacheId="1451"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Estado" cacheId="1700"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Localidad" cacheId="1697"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5"/>
        <item x="14"/>
        <item x="0"/>
        <item x="1"/>
        <item x="2"/>
        <item x="4"/>
        <item x="6"/>
        <item x="10"/>
        <item x="11"/>
        <item x="12"/>
        <item x="13"/>
        <item x="15"/>
        <item x="16"/>
        <item x="17"/>
        <item x="18"/>
        <item x="19"/>
        <item x="20"/>
        <item x="3"/>
        <item x="7"/>
        <item x="8"/>
        <item x="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mat_est" cacheId="1706"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0"/>
        <item x="2"/>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Instrumenta" cacheId="1712"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2"/>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59">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59">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59">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2" totalsRowShown="0" headerRowDxfId="40" dataDxfId="38" headerRowBorderDxfId="39" tableBorderDxfId="37" totalsRowBorderDxfId="36">
  <autoFilter ref="A1:AJ772"/>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I55" sqref="I55"/>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47" sqref="A47"/>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4" t="s">
        <v>316</v>
      </c>
      <c r="B35" s="14" t="s">
        <v>424</v>
      </c>
      <c r="C35" s="14" t="s">
        <v>328</v>
      </c>
      <c r="D35" s="14"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HSZCRxhjufftrhYfqGcJapgcGL7Ab3kh5ROmrvS2sCVJqHk21EB62OmimV5mVWPVD7D8xWdNxA3vOUIo3SWd/g==" saltValue="bSOwxKyrTZKrC+FBV2EpAA=="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2"/>
  <sheetViews>
    <sheetView zoomScale="62" zoomScaleNormal="62" workbookViewId="0">
      <selection activeCell="A2" sqref="A2"/>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4233</v>
      </c>
    </row>
    <row r="2" spans="1:36" ht="409.5" x14ac:dyDescent="0.2">
      <c r="A2" s="1" t="s">
        <v>49</v>
      </c>
      <c r="B2" s="47"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47"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47"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47"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78.5" x14ac:dyDescent="0.2">
      <c r="A6" s="1" t="s">
        <v>49</v>
      </c>
      <c r="B6" s="47"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47"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47"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47"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47"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47"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47"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47"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47"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47"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47"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47"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47"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47"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x14ac:dyDescent="0.2">
      <c r="A20" s="1" t="s">
        <v>79</v>
      </c>
      <c r="B20" s="47" t="s">
        <v>370</v>
      </c>
      <c r="C20" s="47" t="s">
        <v>370</v>
      </c>
      <c r="D20" s="47" t="s">
        <v>370</v>
      </c>
      <c r="E20" s="1" t="s">
        <v>533</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x14ac:dyDescent="0.2">
      <c r="A21" s="1" t="s">
        <v>78</v>
      </c>
      <c r="B21" s="47"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x14ac:dyDescent="0.2">
      <c r="A22" s="1" t="s">
        <v>78</v>
      </c>
      <c r="B22" s="47"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x14ac:dyDescent="0.2">
      <c r="A23" s="1" t="s">
        <v>78</v>
      </c>
      <c r="B23" s="47"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x14ac:dyDescent="0.2">
      <c r="A24" s="1" t="s">
        <v>78</v>
      </c>
      <c r="B24" s="47"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x14ac:dyDescent="0.2">
      <c r="A25" s="1" t="s">
        <v>78</v>
      </c>
      <c r="B25" s="47"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x14ac:dyDescent="0.2">
      <c r="A26" s="47" t="s">
        <v>348</v>
      </c>
      <c r="B26" s="47"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x14ac:dyDescent="0.2">
      <c r="A27" s="47" t="s">
        <v>348</v>
      </c>
      <c r="B27" s="47"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x14ac:dyDescent="0.2">
      <c r="A28" s="47" t="s">
        <v>348</v>
      </c>
      <c r="B28" s="47"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x14ac:dyDescent="0.2">
      <c r="A29" s="1" t="s">
        <v>79</v>
      </c>
      <c r="B29" s="47" t="s">
        <v>370</v>
      </c>
      <c r="C29" s="47" t="s">
        <v>370</v>
      </c>
      <c r="D29" s="47" t="s">
        <v>370</v>
      </c>
      <c r="E29" s="1" t="s">
        <v>533</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x14ac:dyDescent="0.2">
      <c r="A30" s="1" t="s">
        <v>78</v>
      </c>
      <c r="B30" s="47"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x14ac:dyDescent="0.2">
      <c r="A31" s="47" t="s">
        <v>348</v>
      </c>
      <c r="B31" s="47"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47"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x14ac:dyDescent="0.2">
      <c r="A33" s="47" t="s">
        <v>348</v>
      </c>
      <c r="B33" s="47"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x14ac:dyDescent="0.2">
      <c r="A34" s="47" t="s">
        <v>348</v>
      </c>
      <c r="B34" s="47"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x14ac:dyDescent="0.2">
      <c r="A35" s="47" t="s">
        <v>348</v>
      </c>
      <c r="B35" s="47"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x14ac:dyDescent="0.2">
      <c r="A36" s="47" t="s">
        <v>348</v>
      </c>
      <c r="B36" s="47"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x14ac:dyDescent="0.2">
      <c r="A37" s="47" t="s">
        <v>348</v>
      </c>
      <c r="B37" s="47"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x14ac:dyDescent="0.2">
      <c r="A38" s="47" t="s">
        <v>348</v>
      </c>
      <c r="B38" s="47"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x14ac:dyDescent="0.2">
      <c r="A39" s="47" t="s">
        <v>348</v>
      </c>
      <c r="B39" s="47"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x14ac:dyDescent="0.2">
      <c r="A40" s="47" t="s">
        <v>348</v>
      </c>
      <c r="B40" s="47"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x14ac:dyDescent="0.2">
      <c r="A41" s="47" t="s">
        <v>348</v>
      </c>
      <c r="B41" s="47"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x14ac:dyDescent="0.2">
      <c r="A42" s="47" t="s">
        <v>348</v>
      </c>
      <c r="B42" s="47"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x14ac:dyDescent="0.2">
      <c r="A43" s="47" t="s">
        <v>348</v>
      </c>
      <c r="B43" s="47"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x14ac:dyDescent="0.2">
      <c r="A44" s="47" t="s">
        <v>348</v>
      </c>
      <c r="B44" s="47"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x14ac:dyDescent="0.2">
      <c r="A45" s="47" t="s">
        <v>348</v>
      </c>
      <c r="B45" s="47"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x14ac:dyDescent="0.2">
      <c r="A46" s="47" t="s">
        <v>348</v>
      </c>
      <c r="B46" s="47"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x14ac:dyDescent="0.2">
      <c r="A47" s="47" t="s">
        <v>348</v>
      </c>
      <c r="B47" s="47"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x14ac:dyDescent="0.2">
      <c r="A48" s="47" t="s">
        <v>348</v>
      </c>
      <c r="B48" s="47"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x14ac:dyDescent="0.2">
      <c r="A49" s="47" t="s">
        <v>348</v>
      </c>
      <c r="B49" s="47"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x14ac:dyDescent="0.2">
      <c r="A50" s="47" t="s">
        <v>348</v>
      </c>
      <c r="B50" s="47"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x14ac:dyDescent="0.2">
      <c r="A51" s="47" t="s">
        <v>348</v>
      </c>
      <c r="B51" s="47"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x14ac:dyDescent="0.2">
      <c r="A52" s="47" t="s">
        <v>348</v>
      </c>
      <c r="B52" s="47"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x14ac:dyDescent="0.2">
      <c r="A53" s="47" t="s">
        <v>348</v>
      </c>
      <c r="B53" s="47"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x14ac:dyDescent="0.2">
      <c r="A54" s="47" t="s">
        <v>348</v>
      </c>
      <c r="B54" s="47"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x14ac:dyDescent="0.2">
      <c r="A55" s="47" t="s">
        <v>348</v>
      </c>
      <c r="B55" s="47"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x14ac:dyDescent="0.2">
      <c r="A56" s="47" t="s">
        <v>348</v>
      </c>
      <c r="B56" s="47"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x14ac:dyDescent="0.2">
      <c r="A57" s="47" t="s">
        <v>348</v>
      </c>
      <c r="B57" s="47"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x14ac:dyDescent="0.2">
      <c r="A58" s="47" t="s">
        <v>348</v>
      </c>
      <c r="B58" s="47"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x14ac:dyDescent="0.2">
      <c r="A59" s="47" t="s">
        <v>348</v>
      </c>
      <c r="B59" s="47"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x14ac:dyDescent="0.2">
      <c r="A60" s="47" t="s">
        <v>348</v>
      </c>
      <c r="B60" s="47"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x14ac:dyDescent="0.2">
      <c r="A61" s="47" t="s">
        <v>348</v>
      </c>
      <c r="B61" s="47"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x14ac:dyDescent="0.2">
      <c r="A62" s="47" t="s">
        <v>348</v>
      </c>
      <c r="B62" s="47"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x14ac:dyDescent="0.2">
      <c r="A63" s="47" t="s">
        <v>348</v>
      </c>
      <c r="B63" s="47"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IFERROR((VLOOKUP(A63,Estructura_Admnistrativa!$A$2:$D$56,4,"FALSO")),"ND")</f>
        <v>SISS-ESE</v>
      </c>
      <c r="AJ63" s="1" t="s">
        <v>4220</v>
      </c>
    </row>
    <row r="64" spans="1:36" ht="89.25" x14ac:dyDescent="0.2">
      <c r="A64" s="1" t="s">
        <v>79</v>
      </c>
      <c r="B64" s="47" t="s">
        <v>370</v>
      </c>
      <c r="C64" s="47" t="s">
        <v>370</v>
      </c>
      <c r="D64" s="47" t="s">
        <v>370</v>
      </c>
      <c r="E64" s="1" t="s">
        <v>533</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x14ac:dyDescent="0.2">
      <c r="A65" s="1" t="s">
        <v>79</v>
      </c>
      <c r="B65" s="47" t="s">
        <v>370</v>
      </c>
      <c r="C65" s="47" t="s">
        <v>370</v>
      </c>
      <c r="D65" s="47" t="s">
        <v>370</v>
      </c>
      <c r="E65" s="1" t="s">
        <v>533</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x14ac:dyDescent="0.2">
      <c r="A66" s="1" t="s">
        <v>79</v>
      </c>
      <c r="B66" s="47" t="s">
        <v>370</v>
      </c>
      <c r="C66" s="47" t="s">
        <v>370</v>
      </c>
      <c r="D66" s="47" t="s">
        <v>370</v>
      </c>
      <c r="E66" s="1" t="s">
        <v>533</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x14ac:dyDescent="0.2">
      <c r="A67" s="1" t="s">
        <v>79</v>
      </c>
      <c r="B67" s="47" t="s">
        <v>370</v>
      </c>
      <c r="C67" s="47" t="s">
        <v>370</v>
      </c>
      <c r="D67" s="47" t="s">
        <v>370</v>
      </c>
      <c r="E67" s="1" t="s">
        <v>533</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x14ac:dyDescent="0.2">
      <c r="A68" s="1" t="s">
        <v>79</v>
      </c>
      <c r="B68" s="47" t="s">
        <v>370</v>
      </c>
      <c r="C68" s="47" t="s">
        <v>370</v>
      </c>
      <c r="D68" s="47" t="s">
        <v>370</v>
      </c>
      <c r="E68" s="1" t="s">
        <v>533</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x14ac:dyDescent="0.2">
      <c r="A69" s="1" t="s">
        <v>79</v>
      </c>
      <c r="B69" s="47" t="s">
        <v>370</v>
      </c>
      <c r="C69" s="47" t="s">
        <v>370</v>
      </c>
      <c r="D69" s="47" t="s">
        <v>370</v>
      </c>
      <c r="E69" s="1" t="s">
        <v>533</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x14ac:dyDescent="0.2">
      <c r="A70" s="1" t="s">
        <v>79</v>
      </c>
      <c r="B70" s="47" t="s">
        <v>370</v>
      </c>
      <c r="C70" s="47" t="s">
        <v>370</v>
      </c>
      <c r="D70" s="47" t="s">
        <v>370</v>
      </c>
      <c r="E70" s="1" t="s">
        <v>533</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x14ac:dyDescent="0.2">
      <c r="A71" s="1" t="s">
        <v>79</v>
      </c>
      <c r="B71" s="47" t="s">
        <v>370</v>
      </c>
      <c r="C71" s="47" t="s">
        <v>370</v>
      </c>
      <c r="D71" s="47" t="s">
        <v>370</v>
      </c>
      <c r="E71" s="1" t="s">
        <v>533</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x14ac:dyDescent="0.2">
      <c r="A72" s="1" t="s">
        <v>79</v>
      </c>
      <c r="B72" s="47" t="s">
        <v>370</v>
      </c>
      <c r="C72" s="47" t="s">
        <v>370</v>
      </c>
      <c r="D72" s="47" t="s">
        <v>370</v>
      </c>
      <c r="E72" s="1" t="s">
        <v>533</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x14ac:dyDescent="0.2">
      <c r="A73" s="1" t="s">
        <v>79</v>
      </c>
      <c r="B73" s="47" t="s">
        <v>370</v>
      </c>
      <c r="C73" s="47" t="s">
        <v>370</v>
      </c>
      <c r="D73" s="47" t="s">
        <v>370</v>
      </c>
      <c r="E73" s="1" t="s">
        <v>533</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x14ac:dyDescent="0.2">
      <c r="A74" s="1" t="s">
        <v>79</v>
      </c>
      <c r="B74" s="47" t="s">
        <v>370</v>
      </c>
      <c r="C74" s="47" t="s">
        <v>370</v>
      </c>
      <c r="D74" s="47" t="s">
        <v>370</v>
      </c>
      <c r="E74" s="1" t="s">
        <v>533</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x14ac:dyDescent="0.2">
      <c r="A75" s="1" t="s">
        <v>79</v>
      </c>
      <c r="B75" s="47" t="s">
        <v>370</v>
      </c>
      <c r="C75" s="47" t="s">
        <v>370</v>
      </c>
      <c r="D75" s="47" t="s">
        <v>370</v>
      </c>
      <c r="E75" s="1" t="s">
        <v>533</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x14ac:dyDescent="0.2">
      <c r="A76" s="1" t="s">
        <v>79</v>
      </c>
      <c r="B76" s="47" t="s">
        <v>370</v>
      </c>
      <c r="C76" s="47" t="s">
        <v>370</v>
      </c>
      <c r="D76" s="47" t="s">
        <v>370</v>
      </c>
      <c r="E76" s="1" t="s">
        <v>533</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x14ac:dyDescent="0.2">
      <c r="A77" s="1" t="s">
        <v>79</v>
      </c>
      <c r="B77" s="47" t="s">
        <v>370</v>
      </c>
      <c r="C77" s="47" t="s">
        <v>370</v>
      </c>
      <c r="D77" s="47" t="s">
        <v>370</v>
      </c>
      <c r="E77" s="1" t="s">
        <v>533</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x14ac:dyDescent="0.2">
      <c r="A78" s="1" t="s">
        <v>79</v>
      </c>
      <c r="B78" s="47" t="s">
        <v>370</v>
      </c>
      <c r="C78" s="47" t="s">
        <v>370</v>
      </c>
      <c r="D78" s="47" t="s">
        <v>370</v>
      </c>
      <c r="E78" s="1" t="s">
        <v>533</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x14ac:dyDescent="0.2">
      <c r="A79" s="1" t="s">
        <v>79</v>
      </c>
      <c r="B79" s="47" t="s">
        <v>370</v>
      </c>
      <c r="C79" s="47" t="s">
        <v>370</v>
      </c>
      <c r="D79" s="47" t="s">
        <v>370</v>
      </c>
      <c r="E79" s="1" t="s">
        <v>533</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x14ac:dyDescent="0.2">
      <c r="A80" s="1" t="s">
        <v>79</v>
      </c>
      <c r="B80" s="47" t="s">
        <v>370</v>
      </c>
      <c r="C80" s="47" t="s">
        <v>370</v>
      </c>
      <c r="D80" s="47" t="s">
        <v>370</v>
      </c>
      <c r="E80" s="1" t="s">
        <v>533</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x14ac:dyDescent="0.2">
      <c r="A81" s="1" t="s">
        <v>79</v>
      </c>
      <c r="B81" s="47" t="s">
        <v>370</v>
      </c>
      <c r="C81" s="47" t="s">
        <v>370</v>
      </c>
      <c r="D81" s="47" t="s">
        <v>370</v>
      </c>
      <c r="E81" s="1" t="s">
        <v>533</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x14ac:dyDescent="0.2">
      <c r="A82" s="1" t="s">
        <v>79</v>
      </c>
      <c r="B82" s="47" t="s">
        <v>370</v>
      </c>
      <c r="C82" s="47" t="s">
        <v>370</v>
      </c>
      <c r="D82" s="47" t="s">
        <v>370</v>
      </c>
      <c r="E82" s="1" t="s">
        <v>533</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x14ac:dyDescent="0.2">
      <c r="A83" s="1" t="s">
        <v>79</v>
      </c>
      <c r="B83" s="47" t="s">
        <v>370</v>
      </c>
      <c r="C83" s="47" t="s">
        <v>370</v>
      </c>
      <c r="D83" s="47" t="s">
        <v>370</v>
      </c>
      <c r="E83" s="1" t="s">
        <v>533</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x14ac:dyDescent="0.2">
      <c r="A84" s="1" t="s">
        <v>79</v>
      </c>
      <c r="B84" s="47" t="s">
        <v>370</v>
      </c>
      <c r="C84" s="47" t="s">
        <v>370</v>
      </c>
      <c r="D84" s="47" t="s">
        <v>370</v>
      </c>
      <c r="E84" s="1" t="s">
        <v>533</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x14ac:dyDescent="0.2">
      <c r="A85" s="1" t="s">
        <v>79</v>
      </c>
      <c r="B85" s="47" t="s">
        <v>370</v>
      </c>
      <c r="C85" s="47" t="s">
        <v>370</v>
      </c>
      <c r="D85" s="47" t="s">
        <v>370</v>
      </c>
      <c r="E85" s="1" t="s">
        <v>533</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x14ac:dyDescent="0.2">
      <c r="A86" s="1" t="s">
        <v>79</v>
      </c>
      <c r="B86" s="47" t="s">
        <v>370</v>
      </c>
      <c r="C86" s="47" t="s">
        <v>370</v>
      </c>
      <c r="D86" s="47" t="s">
        <v>370</v>
      </c>
      <c r="E86" s="1" t="s">
        <v>533</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921</v>
      </c>
      <c r="AG86" s="43">
        <v>44596.520024999998</v>
      </c>
      <c r="AH86" s="43">
        <v>44622.673267245373</v>
      </c>
      <c r="AI86" s="1" t="str">
        <f>IFERROR((VLOOKUP(BD[[#This Row],[Nombre_Entidad]],Estructura_Admnistrativa!$A$2:$D$56,4,"FALSO")),"ND")</f>
        <v>IDIGER - SDGRCC</v>
      </c>
      <c r="AJ86" s="1" t="s">
        <v>4220</v>
      </c>
    </row>
    <row r="87" spans="1:36" ht="102" x14ac:dyDescent="0.2">
      <c r="A87" s="1" t="s">
        <v>79</v>
      </c>
      <c r="B87" s="47" t="s">
        <v>370</v>
      </c>
      <c r="C87" s="47" t="s">
        <v>370</v>
      </c>
      <c r="D87" s="47" t="s">
        <v>370</v>
      </c>
      <c r="E87" s="1" t="s">
        <v>533</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x14ac:dyDescent="0.2">
      <c r="A88" s="1" t="s">
        <v>79</v>
      </c>
      <c r="B88" s="47" t="s">
        <v>370</v>
      </c>
      <c r="C88" s="47" t="s">
        <v>370</v>
      </c>
      <c r="D88" s="47" t="s">
        <v>370</v>
      </c>
      <c r="E88" s="1" t="s">
        <v>533</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x14ac:dyDescent="0.2">
      <c r="A89" s="1" t="s">
        <v>79</v>
      </c>
      <c r="B89" s="47" t="s">
        <v>370</v>
      </c>
      <c r="C89" s="47" t="s">
        <v>370</v>
      </c>
      <c r="D89" s="47" t="s">
        <v>370</v>
      </c>
      <c r="E89" s="1" t="s">
        <v>533</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x14ac:dyDescent="0.2">
      <c r="A90" s="1" t="s">
        <v>79</v>
      </c>
      <c r="B90" s="47" t="s">
        <v>370</v>
      </c>
      <c r="C90" s="47" t="s">
        <v>370</v>
      </c>
      <c r="D90" s="47" t="s">
        <v>370</v>
      </c>
      <c r="E90" s="1" t="s">
        <v>533</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x14ac:dyDescent="0.2">
      <c r="A91" s="1" t="s">
        <v>79</v>
      </c>
      <c r="B91" s="47" t="s">
        <v>370</v>
      </c>
      <c r="C91" s="47" t="s">
        <v>370</v>
      </c>
      <c r="D91" s="47" t="s">
        <v>370</v>
      </c>
      <c r="E91" s="1" t="s">
        <v>533</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x14ac:dyDescent="0.2">
      <c r="A92" s="1" t="s">
        <v>79</v>
      </c>
      <c r="B92" s="47" t="s">
        <v>370</v>
      </c>
      <c r="C92" s="47" t="s">
        <v>370</v>
      </c>
      <c r="D92" s="47" t="s">
        <v>370</v>
      </c>
      <c r="E92" s="1" t="s">
        <v>533</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x14ac:dyDescent="0.2">
      <c r="A93" s="1" t="s">
        <v>79</v>
      </c>
      <c r="B93" s="47" t="s">
        <v>370</v>
      </c>
      <c r="C93" s="47" t="s">
        <v>370</v>
      </c>
      <c r="D93" s="47" t="s">
        <v>370</v>
      </c>
      <c r="E93" s="1" t="s">
        <v>533</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x14ac:dyDescent="0.2">
      <c r="A94" s="1" t="s">
        <v>22</v>
      </c>
      <c r="B94" s="47"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x14ac:dyDescent="0.2">
      <c r="A95" s="1" t="s">
        <v>22</v>
      </c>
      <c r="B95" s="47" t="s">
        <v>425</v>
      </c>
      <c r="C95" s="1" t="s">
        <v>4224</v>
      </c>
      <c r="D95" s="1" t="s">
        <v>328</v>
      </c>
      <c r="E95" s="1" t="s">
        <v>533</v>
      </c>
      <c r="F95" s="1" t="s">
        <v>23</v>
      </c>
      <c r="G95" s="1" t="s">
        <v>43</v>
      </c>
      <c r="H95" s="1" t="s">
        <v>4229</v>
      </c>
      <c r="I95" s="1" t="s">
        <v>485</v>
      </c>
      <c r="J95" s="1" t="s">
        <v>33</v>
      </c>
      <c r="K95" s="1" t="s">
        <v>34</v>
      </c>
      <c r="L95" s="1" t="s">
        <v>25</v>
      </c>
      <c r="M95" s="1" t="s">
        <v>4230</v>
      </c>
      <c r="N95" s="1" t="s">
        <v>4231</v>
      </c>
      <c r="O95" s="1" t="s">
        <v>27</v>
      </c>
      <c r="P95" s="1" t="s">
        <v>27</v>
      </c>
      <c r="Q95" s="1" t="s">
        <v>38</v>
      </c>
      <c r="R95" s="1" t="s">
        <v>27</v>
      </c>
      <c r="S95" s="1" t="s">
        <v>63</v>
      </c>
      <c r="T95" s="1" t="s">
        <v>521</v>
      </c>
      <c r="U95" s="1" t="s">
        <v>29</v>
      </c>
      <c r="V95" s="1">
        <v>0</v>
      </c>
      <c r="W95" s="1">
        <v>0</v>
      </c>
      <c r="X95" s="1">
        <v>1992</v>
      </c>
      <c r="Y95" s="1" t="s">
        <v>47</v>
      </c>
      <c r="Z95" s="1" t="s">
        <v>30</v>
      </c>
      <c r="AA95" s="1">
        <v>3</v>
      </c>
      <c r="AB95" s="1" t="s">
        <v>44</v>
      </c>
      <c r="AC95" s="1" t="s">
        <v>25</v>
      </c>
      <c r="AD95" s="1" t="s">
        <v>25</v>
      </c>
      <c r="AE95" s="1" t="s">
        <v>1667</v>
      </c>
      <c r="AF95" s="1" t="s">
        <v>920</v>
      </c>
      <c r="AG95" s="43">
        <v>43885.705325925926</v>
      </c>
      <c r="AH95" s="43">
        <v>45356.342448495372</v>
      </c>
      <c r="AI95" s="1" t="str">
        <f>IFERROR((VLOOKUP(BD[[#This Row],[Nombre_Entidad]],Estructura_Admnistrativa!$A$2:$D$56,4,"FALSO")),"ND")</f>
        <v>IDIGER</v>
      </c>
      <c r="AJ95" s="1" t="s">
        <v>4220</v>
      </c>
    </row>
    <row r="96" spans="1:36" ht="267.75" x14ac:dyDescent="0.2">
      <c r="A96" s="1" t="s">
        <v>49</v>
      </c>
      <c r="B96" s="47"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47"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47"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x14ac:dyDescent="0.2">
      <c r="A99" s="1" t="s">
        <v>78</v>
      </c>
      <c r="B99" s="47"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x14ac:dyDescent="0.2">
      <c r="A100" s="1" t="s">
        <v>78</v>
      </c>
      <c r="B100" s="47"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x14ac:dyDescent="0.2">
      <c r="A101" s="1" t="s">
        <v>78</v>
      </c>
      <c r="B101" s="47"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x14ac:dyDescent="0.2">
      <c r="A102" s="1" t="s">
        <v>78</v>
      </c>
      <c r="B102" s="47"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x14ac:dyDescent="0.2">
      <c r="A103" s="1" t="s">
        <v>78</v>
      </c>
      <c r="B103" s="47"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x14ac:dyDescent="0.2">
      <c r="A104" s="1" t="s">
        <v>78</v>
      </c>
      <c r="B104" s="47"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x14ac:dyDescent="0.2">
      <c r="A105" s="1" t="s">
        <v>78</v>
      </c>
      <c r="B105" s="47"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x14ac:dyDescent="0.2">
      <c r="A106" s="1" t="s">
        <v>78</v>
      </c>
      <c r="B106" s="47"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x14ac:dyDescent="0.2">
      <c r="A107" s="1" t="s">
        <v>78</v>
      </c>
      <c r="B107" s="47"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x14ac:dyDescent="0.2">
      <c r="A108" s="1" t="s">
        <v>78</v>
      </c>
      <c r="B108" s="47"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x14ac:dyDescent="0.2">
      <c r="A109" s="1" t="s">
        <v>78</v>
      </c>
      <c r="B109" s="47"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x14ac:dyDescent="0.2">
      <c r="A110" s="1" t="s">
        <v>78</v>
      </c>
      <c r="B110" s="47"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x14ac:dyDescent="0.2">
      <c r="A111" s="1" t="s">
        <v>78</v>
      </c>
      <c r="B111" s="47"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x14ac:dyDescent="0.2">
      <c r="A112" s="1" t="s">
        <v>78</v>
      </c>
      <c r="B112" s="47"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x14ac:dyDescent="0.2">
      <c r="A113" s="1" t="s">
        <v>78</v>
      </c>
      <c r="B113" s="47"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x14ac:dyDescent="0.2">
      <c r="A114" s="1" t="s">
        <v>78</v>
      </c>
      <c r="B114" s="47"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x14ac:dyDescent="0.2">
      <c r="A115" s="1" t="s">
        <v>78</v>
      </c>
      <c r="B115" s="47"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x14ac:dyDescent="0.2">
      <c r="A116" s="1" t="s">
        <v>78</v>
      </c>
      <c r="B116" s="47"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x14ac:dyDescent="0.2">
      <c r="A117" s="1" t="s">
        <v>78</v>
      </c>
      <c r="B117" s="47"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x14ac:dyDescent="0.2">
      <c r="A118" s="1" t="s">
        <v>78</v>
      </c>
      <c r="B118" s="47"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x14ac:dyDescent="0.2">
      <c r="A119" s="1" t="s">
        <v>78</v>
      </c>
      <c r="B119" s="47"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x14ac:dyDescent="0.2">
      <c r="A120" s="1" t="s">
        <v>78</v>
      </c>
      <c r="B120" s="47"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x14ac:dyDescent="0.2">
      <c r="A121" s="1" t="s">
        <v>78</v>
      </c>
      <c r="B121" s="47"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x14ac:dyDescent="0.2">
      <c r="A122" s="1" t="s">
        <v>78</v>
      </c>
      <c r="B122" s="47"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x14ac:dyDescent="0.2">
      <c r="A123" s="1" t="s">
        <v>78</v>
      </c>
      <c r="B123" s="47"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x14ac:dyDescent="0.2">
      <c r="A124" s="1" t="s">
        <v>78</v>
      </c>
      <c r="B124" s="47"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x14ac:dyDescent="0.2">
      <c r="A125" s="47" t="s">
        <v>348</v>
      </c>
      <c r="B125" s="47"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x14ac:dyDescent="0.2">
      <c r="A126" s="47" t="s">
        <v>348</v>
      </c>
      <c r="B126" s="47"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x14ac:dyDescent="0.2">
      <c r="A127" s="47" t="s">
        <v>348</v>
      </c>
      <c r="B127" s="47"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x14ac:dyDescent="0.2">
      <c r="A128" s="47" t="s">
        <v>348</v>
      </c>
      <c r="B128" s="47"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x14ac:dyDescent="0.2">
      <c r="A129" s="47" t="s">
        <v>348</v>
      </c>
      <c r="B129" s="47"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x14ac:dyDescent="0.2">
      <c r="A130" s="47" t="s">
        <v>348</v>
      </c>
      <c r="B130" s="47"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x14ac:dyDescent="0.2">
      <c r="A131" s="47" t="s">
        <v>348</v>
      </c>
      <c r="B131" s="47"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x14ac:dyDescent="0.2">
      <c r="A132" s="47" t="s">
        <v>348</v>
      </c>
      <c r="B132" s="47"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x14ac:dyDescent="0.2">
      <c r="A133" s="47" t="s">
        <v>348</v>
      </c>
      <c r="B133" s="47"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x14ac:dyDescent="0.2">
      <c r="A134" s="47" t="s">
        <v>348</v>
      </c>
      <c r="B134" s="47"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x14ac:dyDescent="0.2">
      <c r="A135" s="47" t="s">
        <v>348</v>
      </c>
      <c r="B135" s="47"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x14ac:dyDescent="0.2">
      <c r="A136" s="47" t="s">
        <v>348</v>
      </c>
      <c r="B136" s="47"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x14ac:dyDescent="0.2">
      <c r="A137" s="47" t="s">
        <v>348</v>
      </c>
      <c r="B137" s="47"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x14ac:dyDescent="0.2">
      <c r="A138" s="47" t="s">
        <v>348</v>
      </c>
      <c r="B138" s="47"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x14ac:dyDescent="0.2">
      <c r="A139" s="47" t="s">
        <v>348</v>
      </c>
      <c r="B139" s="47"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x14ac:dyDescent="0.2">
      <c r="A140" s="47" t="s">
        <v>348</v>
      </c>
      <c r="B140" s="47"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x14ac:dyDescent="0.2">
      <c r="A141" s="47" t="s">
        <v>348</v>
      </c>
      <c r="B141" s="47"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47"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47"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47"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47"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47"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47"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x14ac:dyDescent="0.2">
      <c r="A148" s="47" t="s">
        <v>348</v>
      </c>
      <c r="B148" s="47"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47"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47"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47"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47"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x14ac:dyDescent="0.2">
      <c r="A153" s="47" t="s">
        <v>348</v>
      </c>
      <c r="B153" s="47"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x14ac:dyDescent="0.2">
      <c r="A154" s="47" t="s">
        <v>348</v>
      </c>
      <c r="B154" s="47"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x14ac:dyDescent="0.2">
      <c r="A155" s="47" t="s">
        <v>348</v>
      </c>
      <c r="B155" s="47"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x14ac:dyDescent="0.2">
      <c r="A156" s="47" t="s">
        <v>348</v>
      </c>
      <c r="B156" s="47"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47"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47"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47"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47"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47"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47"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47"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47"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47"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x14ac:dyDescent="0.2">
      <c r="A166" s="47" t="s">
        <v>348</v>
      </c>
      <c r="B166" s="47"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47"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47"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47"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47"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47"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47"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47"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47"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47"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47"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47"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47"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47"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47"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47"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47"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47"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47"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47"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x14ac:dyDescent="0.2">
      <c r="A186" s="1" t="s">
        <v>727</v>
      </c>
      <c r="B186" s="47"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x14ac:dyDescent="0.2">
      <c r="A187" s="1" t="s">
        <v>727</v>
      </c>
      <c r="B187" s="47"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x14ac:dyDescent="0.2">
      <c r="A188" s="1" t="s">
        <v>727</v>
      </c>
      <c r="B188" s="47"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x14ac:dyDescent="0.2">
      <c r="A189" s="1" t="s">
        <v>727</v>
      </c>
      <c r="B189" s="47"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x14ac:dyDescent="0.2">
      <c r="A190" s="1" t="s">
        <v>727</v>
      </c>
      <c r="B190" s="47"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x14ac:dyDescent="0.2">
      <c r="A191" s="1" t="s">
        <v>727</v>
      </c>
      <c r="B191" s="47"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x14ac:dyDescent="0.2">
      <c r="A192" s="1" t="s">
        <v>727</v>
      </c>
      <c r="B192" s="47"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x14ac:dyDescent="0.2">
      <c r="A193" s="1" t="s">
        <v>727</v>
      </c>
      <c r="B193" s="47"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x14ac:dyDescent="0.2">
      <c r="A194" s="1" t="s">
        <v>727</v>
      </c>
      <c r="B194" s="47"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x14ac:dyDescent="0.2">
      <c r="A195" s="1" t="s">
        <v>727</v>
      </c>
      <c r="B195" s="47"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x14ac:dyDescent="0.2">
      <c r="A196" s="1" t="s">
        <v>727</v>
      </c>
      <c r="B196" s="47"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x14ac:dyDescent="0.2">
      <c r="A197" s="1" t="s">
        <v>727</v>
      </c>
      <c r="B197" s="47"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x14ac:dyDescent="0.2">
      <c r="A198" s="1" t="s">
        <v>727</v>
      </c>
      <c r="B198" s="47"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x14ac:dyDescent="0.2">
      <c r="A199" s="1" t="s">
        <v>727</v>
      </c>
      <c r="B199" s="47"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x14ac:dyDescent="0.2">
      <c r="A200" s="1" t="s">
        <v>727</v>
      </c>
      <c r="B200" s="47"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x14ac:dyDescent="0.2">
      <c r="A201" s="1" t="s">
        <v>727</v>
      </c>
      <c r="B201" s="47"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x14ac:dyDescent="0.2">
      <c r="A202" s="1" t="s">
        <v>727</v>
      </c>
      <c r="B202" s="47"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x14ac:dyDescent="0.2">
      <c r="A203" s="1" t="s">
        <v>727</v>
      </c>
      <c r="B203" s="47"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x14ac:dyDescent="0.2">
      <c r="A204" s="1" t="s">
        <v>727</v>
      </c>
      <c r="B204" s="47"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x14ac:dyDescent="0.2">
      <c r="A205" s="1" t="s">
        <v>727</v>
      </c>
      <c r="B205" s="47"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x14ac:dyDescent="0.2">
      <c r="A206" s="1" t="s">
        <v>727</v>
      </c>
      <c r="B206" s="47"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x14ac:dyDescent="0.2">
      <c r="A207" s="1" t="s">
        <v>727</v>
      </c>
      <c r="B207" s="47"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x14ac:dyDescent="0.2">
      <c r="A208" s="1" t="s">
        <v>727</v>
      </c>
      <c r="B208" s="47"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x14ac:dyDescent="0.2">
      <c r="A209" s="1" t="s">
        <v>727</v>
      </c>
      <c r="B209" s="47"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x14ac:dyDescent="0.2">
      <c r="A210" s="1" t="s">
        <v>727</v>
      </c>
      <c r="B210" s="47"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x14ac:dyDescent="0.2">
      <c r="A211" s="1" t="s">
        <v>727</v>
      </c>
      <c r="B211" s="47"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x14ac:dyDescent="0.2">
      <c r="A212" s="1" t="s">
        <v>727</v>
      </c>
      <c r="B212" s="47"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x14ac:dyDescent="0.2">
      <c r="A213" s="1" t="s">
        <v>727</v>
      </c>
      <c r="B213" s="47"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x14ac:dyDescent="0.2">
      <c r="A214" s="1" t="s">
        <v>727</v>
      </c>
      <c r="B214" s="47"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x14ac:dyDescent="0.2">
      <c r="A215" s="1" t="s">
        <v>727</v>
      </c>
      <c r="B215" s="47"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x14ac:dyDescent="0.2">
      <c r="A216" s="1" t="s">
        <v>727</v>
      </c>
      <c r="B216" s="47"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x14ac:dyDescent="0.2">
      <c r="A217" s="1" t="s">
        <v>727</v>
      </c>
      <c r="B217" s="47"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x14ac:dyDescent="0.2">
      <c r="A218" s="1" t="s">
        <v>727</v>
      </c>
      <c r="B218" s="47"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x14ac:dyDescent="0.2">
      <c r="A219" s="1" t="s">
        <v>727</v>
      </c>
      <c r="B219" s="47"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x14ac:dyDescent="0.2">
      <c r="A220" s="1" t="s">
        <v>727</v>
      </c>
      <c r="B220" s="47"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x14ac:dyDescent="0.2">
      <c r="A221" s="1" t="s">
        <v>727</v>
      </c>
      <c r="B221" s="47"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x14ac:dyDescent="0.2">
      <c r="A222" s="1" t="s">
        <v>727</v>
      </c>
      <c r="B222" s="47"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x14ac:dyDescent="0.2">
      <c r="A223" s="1" t="s">
        <v>727</v>
      </c>
      <c r="B223" s="47"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x14ac:dyDescent="0.2">
      <c r="A224" s="1" t="s">
        <v>727</v>
      </c>
      <c r="B224" s="47"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x14ac:dyDescent="0.2">
      <c r="A225" s="1" t="s">
        <v>727</v>
      </c>
      <c r="B225" s="47"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x14ac:dyDescent="0.2">
      <c r="A226" s="1" t="s">
        <v>727</v>
      </c>
      <c r="B226" s="47"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x14ac:dyDescent="0.2">
      <c r="A227" s="1" t="s">
        <v>727</v>
      </c>
      <c r="B227" s="47"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x14ac:dyDescent="0.2">
      <c r="A228" s="1" t="s">
        <v>727</v>
      </c>
      <c r="B228" s="47"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x14ac:dyDescent="0.2">
      <c r="A229" s="1" t="s">
        <v>727</v>
      </c>
      <c r="B229" s="47"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x14ac:dyDescent="0.2">
      <c r="A230" s="1" t="s">
        <v>727</v>
      </c>
      <c r="B230" s="47"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x14ac:dyDescent="0.2">
      <c r="A231" s="1" t="s">
        <v>727</v>
      </c>
      <c r="B231" s="47"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x14ac:dyDescent="0.2">
      <c r="A232" s="1" t="s">
        <v>727</v>
      </c>
      <c r="B232" s="47"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x14ac:dyDescent="0.2">
      <c r="A233" s="1" t="s">
        <v>727</v>
      </c>
      <c r="B233" s="47"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x14ac:dyDescent="0.2">
      <c r="A234" s="1" t="s">
        <v>727</v>
      </c>
      <c r="B234" s="47"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x14ac:dyDescent="0.2">
      <c r="A235" s="1" t="s">
        <v>727</v>
      </c>
      <c r="B235" s="47"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x14ac:dyDescent="0.2">
      <c r="A236" s="1" t="s">
        <v>727</v>
      </c>
      <c r="B236" s="47"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x14ac:dyDescent="0.2">
      <c r="A237" s="1" t="s">
        <v>727</v>
      </c>
      <c r="B237" s="47"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x14ac:dyDescent="0.2">
      <c r="A238" s="1" t="s">
        <v>727</v>
      </c>
      <c r="B238" s="47"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x14ac:dyDescent="0.2">
      <c r="A239" s="1" t="s">
        <v>727</v>
      </c>
      <c r="B239" s="47"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x14ac:dyDescent="0.2">
      <c r="A240" s="47" t="s">
        <v>348</v>
      </c>
      <c r="B240" s="47"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x14ac:dyDescent="0.2">
      <c r="A241" s="47" t="s">
        <v>348</v>
      </c>
      <c r="B241" s="47"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x14ac:dyDescent="0.2">
      <c r="A242" s="47" t="s">
        <v>348</v>
      </c>
      <c r="B242" s="47"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x14ac:dyDescent="0.2">
      <c r="A243" s="47" t="s">
        <v>348</v>
      </c>
      <c r="B243" s="47"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x14ac:dyDescent="0.2">
      <c r="A244" s="47" t="s">
        <v>348</v>
      </c>
      <c r="B244" s="47"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x14ac:dyDescent="0.2">
      <c r="A245" s="47" t="s">
        <v>348</v>
      </c>
      <c r="B245" s="47"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x14ac:dyDescent="0.2">
      <c r="A246" s="47" t="s">
        <v>348</v>
      </c>
      <c r="B246" s="47"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x14ac:dyDescent="0.2">
      <c r="A247" s="47" t="s">
        <v>348</v>
      </c>
      <c r="B247" s="47"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x14ac:dyDescent="0.2">
      <c r="A248" s="47" t="s">
        <v>348</v>
      </c>
      <c r="B248" s="47"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x14ac:dyDescent="0.2">
      <c r="A249" s="47" t="s">
        <v>348</v>
      </c>
      <c r="B249" s="47"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x14ac:dyDescent="0.2">
      <c r="A250" s="47" t="s">
        <v>348</v>
      </c>
      <c r="B250" s="47"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x14ac:dyDescent="0.2">
      <c r="A251" s="1" t="s">
        <v>727</v>
      </c>
      <c r="B251" s="47"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47"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47"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47"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47"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47"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47"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47"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47"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47"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47"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47"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47"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47"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47"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47"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47"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47"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47"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47"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47"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47"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47"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47"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47"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47"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47"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47"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47"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47"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47"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47"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47"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47"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47"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47"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47"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47"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47"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47"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47"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47"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47"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47"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47"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47"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47"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47"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47"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47"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47"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47"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47"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47"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47"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47"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47"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47"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47"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47"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47"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47"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47"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47"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47"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47"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47"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47"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47"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47"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x14ac:dyDescent="0.2">
      <c r="A321" s="47" t="s">
        <v>348</v>
      </c>
      <c r="B321" s="47"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x14ac:dyDescent="0.2">
      <c r="A322" s="47" t="s">
        <v>348</v>
      </c>
      <c r="B322" s="47"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47"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47"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47"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47"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47"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47"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47"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47"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47"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47"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47"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47"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47"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47"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47"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47"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47"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47"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47"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47"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x14ac:dyDescent="0.2">
      <c r="A343" s="47" t="s">
        <v>348</v>
      </c>
      <c r="B343" s="47"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x14ac:dyDescent="0.2">
      <c r="A344" s="47" t="s">
        <v>348</v>
      </c>
      <c r="B344" s="47"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x14ac:dyDescent="0.2">
      <c r="A345" s="47" t="s">
        <v>348</v>
      </c>
      <c r="B345" s="47"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x14ac:dyDescent="0.2">
      <c r="A346" s="47" t="s">
        <v>348</v>
      </c>
      <c r="B346" s="47"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x14ac:dyDescent="0.2">
      <c r="A347" s="47" t="s">
        <v>348</v>
      </c>
      <c r="B347" s="47"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x14ac:dyDescent="0.2">
      <c r="A348" s="47" t="s">
        <v>348</v>
      </c>
      <c r="B348" s="47"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x14ac:dyDescent="0.2">
      <c r="A349" s="47" t="s">
        <v>348</v>
      </c>
      <c r="B349" s="47"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x14ac:dyDescent="0.2">
      <c r="A350" s="47" t="s">
        <v>348</v>
      </c>
      <c r="B350" s="47"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x14ac:dyDescent="0.2">
      <c r="A351" s="47" t="s">
        <v>348</v>
      </c>
      <c r="B351" s="47"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x14ac:dyDescent="0.2">
      <c r="A352" s="47" t="s">
        <v>348</v>
      </c>
      <c r="B352" s="47"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x14ac:dyDescent="0.2">
      <c r="A353" s="47" t="s">
        <v>348</v>
      </c>
      <c r="B353" s="47"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47"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47"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47"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47"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47"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47"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47"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47"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47"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47"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47"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47"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47"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47"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47"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47"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47"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47"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47"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47"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47"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47"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47"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47"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47"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47"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47"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47"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47"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47"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47"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47"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47"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47"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47"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47"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47"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47"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47"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47"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47"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47"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47"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47"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47"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47"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47"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47"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47"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47"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x14ac:dyDescent="0.2">
      <c r="A404" s="47" t="s">
        <v>348</v>
      </c>
      <c r="B404" s="47"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x14ac:dyDescent="0.2">
      <c r="A405" s="47" t="s">
        <v>348</v>
      </c>
      <c r="B405" s="47"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x14ac:dyDescent="0.2">
      <c r="A406" s="47" t="s">
        <v>348</v>
      </c>
      <c r="B406" s="47"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x14ac:dyDescent="0.2">
      <c r="A407" s="47" t="s">
        <v>348</v>
      </c>
      <c r="B407" s="47"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x14ac:dyDescent="0.2">
      <c r="A408" s="47" t="s">
        <v>348</v>
      </c>
      <c r="B408" s="47"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x14ac:dyDescent="0.2">
      <c r="A409" s="47" t="s">
        <v>348</v>
      </c>
      <c r="B409" s="47"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x14ac:dyDescent="0.2">
      <c r="A410" s="47" t="s">
        <v>348</v>
      </c>
      <c r="B410" s="47"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x14ac:dyDescent="0.2">
      <c r="A411" s="47" t="s">
        <v>348</v>
      </c>
      <c r="B411" s="47"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x14ac:dyDescent="0.2">
      <c r="A412" s="47" t="s">
        <v>348</v>
      </c>
      <c r="B412" s="47"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x14ac:dyDescent="0.2">
      <c r="A413" s="47" t="s">
        <v>348</v>
      </c>
      <c r="B413" s="47"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x14ac:dyDescent="0.2">
      <c r="A414" s="47" t="s">
        <v>348</v>
      </c>
      <c r="B414" s="47"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x14ac:dyDescent="0.2">
      <c r="A415" s="47" t="s">
        <v>348</v>
      </c>
      <c r="B415" s="47"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x14ac:dyDescent="0.2">
      <c r="A416" s="47" t="s">
        <v>348</v>
      </c>
      <c r="B416" s="47"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x14ac:dyDescent="0.2">
      <c r="A417" s="47" t="s">
        <v>348</v>
      </c>
      <c r="B417" s="47"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x14ac:dyDescent="0.2">
      <c r="A418" s="47" t="s">
        <v>348</v>
      </c>
      <c r="B418" s="47"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x14ac:dyDescent="0.2">
      <c r="A419" s="47" t="s">
        <v>348</v>
      </c>
      <c r="B419" s="47"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x14ac:dyDescent="0.2">
      <c r="A420" s="47" t="s">
        <v>348</v>
      </c>
      <c r="B420" s="47"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47"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47"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47"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47"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47"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47"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47"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47"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47"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47"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47"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47"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47"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47"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47"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47"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47"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47"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47"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47"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47"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47"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47"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47"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47"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47"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47"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47"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47"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47"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47"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47"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47"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47"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x14ac:dyDescent="0.2">
      <c r="A455" s="47" t="s">
        <v>348</v>
      </c>
      <c r="B455" s="47"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x14ac:dyDescent="0.2">
      <c r="A456" s="47" t="s">
        <v>348</v>
      </c>
      <c r="B456" s="47"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x14ac:dyDescent="0.2">
      <c r="A457" s="47" t="s">
        <v>348</v>
      </c>
      <c r="B457" s="47"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47"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47"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47"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47"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47"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47"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47"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47"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47"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47"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47"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47"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47"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47"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47"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47"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47"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47"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47"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47"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47"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47"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47"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47"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47"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47"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47"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47"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47"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47"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47"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47"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47"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47"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47"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47"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47"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47"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47"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47"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47"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47"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47"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47"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47"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47"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47"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47"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47"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47"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47"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47"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47"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47"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47"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47"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47"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47"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47"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47"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47"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47"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47"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47"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47"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47"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47"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47"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47"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47"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47"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47"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47"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47"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47"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47"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47"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47"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47"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47"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47"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47"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47"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47"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47"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47"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47"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47"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47"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47"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47"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47"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47"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47"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47"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47"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47"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47"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47"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47"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47"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47"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47"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47"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47"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47"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47"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47"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47"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47"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47"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47"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47"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47"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47"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47"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47"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47"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47"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47"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47"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47"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47"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47"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47"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47"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47"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47"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47"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47"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47"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47"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47"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47"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47"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47"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47"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47"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47"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47"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47"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47"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47"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47"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47"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47"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47"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47"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47"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47"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47"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47"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47"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47"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47"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47"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47"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47"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47"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47"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47"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47"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47"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47"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47"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47"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47"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47"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47"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47"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47"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47"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47"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47"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47"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47"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47"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47"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47"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47"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47"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47"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47"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47"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47"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47"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47"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47"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47"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47"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47"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47"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47"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47"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47"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x14ac:dyDescent="0.2">
      <c r="A657" s="47" t="s">
        <v>348</v>
      </c>
      <c r="B657" s="47"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47"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47"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47"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47"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47"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47"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47"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47"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47"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47"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47"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47"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47"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47"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47"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47"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47"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47"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47"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47"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47"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47"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47"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47"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47"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47"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47"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47"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47"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47"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47"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47"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47"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47"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47"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47"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47"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47"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47"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47"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47"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47"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47"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47"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47"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47"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47"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47"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47"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47"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47"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47"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47"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47"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47"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47"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47"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47"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47"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47"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47"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47"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47"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47"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47"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47"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47"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47"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47"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76.5" x14ac:dyDescent="0.2">
      <c r="A727" s="1" t="s">
        <v>22</v>
      </c>
      <c r="B727" s="47" t="s">
        <v>425</v>
      </c>
      <c r="C727" s="1" t="s">
        <v>4224</v>
      </c>
      <c r="D727" s="1" t="s">
        <v>328</v>
      </c>
      <c r="E727" s="1" t="s">
        <v>533</v>
      </c>
      <c r="F727" s="1" t="s">
        <v>50</v>
      </c>
      <c r="G727" s="1" t="s">
        <v>4232</v>
      </c>
      <c r="H727" s="1" t="s">
        <v>25</v>
      </c>
      <c r="I727" s="1" t="s">
        <v>44</v>
      </c>
      <c r="J727" s="1" t="s">
        <v>24</v>
      </c>
      <c r="K727" s="1" t="s">
        <v>25</v>
      </c>
      <c r="L727" s="1" t="s">
        <v>25</v>
      </c>
      <c r="M727" s="1" t="s">
        <v>25</v>
      </c>
      <c r="N727" s="1" t="s">
        <v>25</v>
      </c>
      <c r="O727" s="1" t="s">
        <v>25</v>
      </c>
      <c r="P727" s="1" t="s">
        <v>25</v>
      </c>
      <c r="Q727" s="1" t="s">
        <v>25</v>
      </c>
      <c r="R727" s="1" t="s">
        <v>44</v>
      </c>
      <c r="S727" s="1" t="s">
        <v>25</v>
      </c>
      <c r="T727" s="1" t="s">
        <v>44</v>
      </c>
      <c r="U727" s="1" t="s">
        <v>25</v>
      </c>
      <c r="V727" s="1">
        <v>0</v>
      </c>
      <c r="W727" s="1">
        <v>0</v>
      </c>
      <c r="X727" s="1">
        <v>0</v>
      </c>
      <c r="Y727" s="1" t="s">
        <v>25</v>
      </c>
      <c r="Z727" s="1" t="s">
        <v>44</v>
      </c>
      <c r="AA727" s="1">
        <v>1</v>
      </c>
      <c r="AB727" s="1" t="s">
        <v>44</v>
      </c>
      <c r="AC727" s="1" t="s">
        <v>25</v>
      </c>
      <c r="AD727" s="1" t="s">
        <v>25</v>
      </c>
      <c r="AE727" s="1" t="s">
        <v>25</v>
      </c>
      <c r="AF727" s="1" t="s">
        <v>921</v>
      </c>
      <c r="AG727" s="43">
        <v>45356.456224305555</v>
      </c>
      <c r="AH727" s="43">
        <v>45356.456224305555</v>
      </c>
      <c r="AI727" s="1" t="str">
        <f>IFERROR((VLOOKUP(BD[[#This Row],[Nombre_Entidad]],Estructura_Admnistrativa!$A$2:$D$56,4,"FALSO")),"ND")</f>
        <v>IDIGER</v>
      </c>
      <c r="AJ727" s="1" t="s">
        <v>4220</v>
      </c>
    </row>
    <row r="728" spans="1:36" x14ac:dyDescent="0.2">
      <c r="A728" s="14"/>
      <c r="B728" s="48" t="s">
        <v>425</v>
      </c>
      <c r="C728" s="1"/>
      <c r="D728" s="14" t="s">
        <v>334</v>
      </c>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38"/>
      <c r="AH728" s="38"/>
      <c r="AI728" s="14" t="s">
        <v>389</v>
      </c>
      <c r="AJ728" s="41"/>
    </row>
    <row r="729" spans="1:36" x14ac:dyDescent="0.2">
      <c r="A729" s="14"/>
      <c r="B729" s="14" t="s">
        <v>425</v>
      </c>
      <c r="C729" s="1"/>
      <c r="D729" s="14" t="s">
        <v>331</v>
      </c>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38"/>
      <c r="AH729" s="38"/>
      <c r="AI729" s="14" t="s">
        <v>406</v>
      </c>
      <c r="AJ729" s="41"/>
    </row>
    <row r="730" spans="1:36" x14ac:dyDescent="0.2">
      <c r="A730" s="14"/>
      <c r="B730" s="14" t="s">
        <v>425</v>
      </c>
      <c r="C730" s="1"/>
      <c r="D730" s="14" t="s">
        <v>327</v>
      </c>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38"/>
      <c r="AH730" s="38"/>
      <c r="AI730" s="14" t="s">
        <v>409</v>
      </c>
      <c r="AJ730" s="41"/>
    </row>
    <row r="731" spans="1:36" x14ac:dyDescent="0.2">
      <c r="A731" s="14"/>
      <c r="B731" s="14" t="s">
        <v>425</v>
      </c>
      <c r="C731" s="1"/>
      <c r="D731" s="14" t="s">
        <v>330</v>
      </c>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38"/>
      <c r="AH731" s="38"/>
      <c r="AI731" s="14" t="s">
        <v>419</v>
      </c>
      <c r="AJ731" s="41"/>
    </row>
    <row r="732" spans="1:36" x14ac:dyDescent="0.2">
      <c r="A732" s="14"/>
      <c r="B732" s="47" t="s">
        <v>424</v>
      </c>
      <c r="C732" s="3"/>
      <c r="D732" s="14" t="s">
        <v>324</v>
      </c>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9"/>
      <c r="AH732" s="39"/>
      <c r="AI732" s="14" t="s">
        <v>392</v>
      </c>
      <c r="AJ732" s="41"/>
    </row>
    <row r="733" spans="1:36" x14ac:dyDescent="0.2">
      <c r="A733" s="14"/>
      <c r="B733" s="47" t="s">
        <v>424</v>
      </c>
      <c r="C733" s="1"/>
      <c r="D733" s="14" t="s">
        <v>323</v>
      </c>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38"/>
      <c r="AH733" s="38"/>
      <c r="AI733" s="14" t="s">
        <v>390</v>
      </c>
      <c r="AJ733" s="41"/>
    </row>
    <row r="734" spans="1:36" x14ac:dyDescent="0.2">
      <c r="A734" s="14"/>
      <c r="B734" s="14" t="s">
        <v>425</v>
      </c>
      <c r="C734" s="1"/>
      <c r="D734" s="14" t="s">
        <v>327</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38"/>
      <c r="AH734" s="38"/>
      <c r="AI734" s="14" t="s">
        <v>386</v>
      </c>
      <c r="AJ734" s="41"/>
    </row>
    <row r="735" spans="1:36" x14ac:dyDescent="0.2">
      <c r="A735" s="14"/>
      <c r="B735" s="14" t="s">
        <v>425</v>
      </c>
      <c r="C735" s="1"/>
      <c r="D735" s="14" t="s">
        <v>330</v>
      </c>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38"/>
      <c r="AH735" s="38"/>
      <c r="AI735" s="14" t="s">
        <v>422</v>
      </c>
      <c r="AJ735" s="41"/>
    </row>
    <row r="736" spans="1:36" x14ac:dyDescent="0.2">
      <c r="A736" s="14"/>
      <c r="B736" s="14" t="s">
        <v>425</v>
      </c>
      <c r="C736" s="1"/>
      <c r="D736" s="14" t="s">
        <v>329</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417</v>
      </c>
      <c r="AJ736" s="41"/>
    </row>
    <row r="737" spans="1:36" x14ac:dyDescent="0.2">
      <c r="A737" s="14"/>
      <c r="B737" s="14" t="s">
        <v>425</v>
      </c>
      <c r="C737" s="3"/>
      <c r="D737" s="14" t="s">
        <v>330</v>
      </c>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9"/>
      <c r="AH737" s="39"/>
      <c r="AI737" s="14" t="s">
        <v>420</v>
      </c>
      <c r="AJ737" s="41"/>
    </row>
    <row r="738" spans="1:36" x14ac:dyDescent="0.2">
      <c r="A738" s="14"/>
      <c r="B738" s="14" t="s">
        <v>425</v>
      </c>
      <c r="C738" s="1"/>
      <c r="D738" s="14" t="s">
        <v>329</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415</v>
      </c>
      <c r="AJ738" s="41"/>
    </row>
    <row r="739" spans="1:36" x14ac:dyDescent="0.2">
      <c r="A739" s="14"/>
      <c r="B739" s="14" t="s">
        <v>425</v>
      </c>
      <c r="C739" s="1"/>
      <c r="D739" s="14" t="s">
        <v>327</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397</v>
      </c>
      <c r="AJ739" s="41"/>
    </row>
    <row r="740" spans="1:36" x14ac:dyDescent="0.2">
      <c r="A740" s="14"/>
      <c r="B740" s="14" t="s">
        <v>425</v>
      </c>
      <c r="C740" s="1"/>
      <c r="D740" s="14" t="s">
        <v>334</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38"/>
      <c r="AH740" s="38"/>
      <c r="AI740" s="14" t="s">
        <v>388</v>
      </c>
      <c r="AJ740" s="41"/>
    </row>
    <row r="741" spans="1:36" x14ac:dyDescent="0.2">
      <c r="A741" s="14"/>
      <c r="B741" s="14" t="s">
        <v>425</v>
      </c>
      <c r="C741" s="1"/>
      <c r="D741" s="14" t="s">
        <v>325</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404</v>
      </c>
      <c r="AJ741" s="41"/>
    </row>
    <row r="742" spans="1:36" x14ac:dyDescent="0.2">
      <c r="A742" s="14"/>
      <c r="B742" s="14" t="s">
        <v>425</v>
      </c>
      <c r="C742" s="1"/>
      <c r="D742" s="14" t="s">
        <v>334</v>
      </c>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38"/>
      <c r="AH742" s="38"/>
      <c r="AI742" s="14" t="s">
        <v>411</v>
      </c>
      <c r="AJ742" s="41"/>
    </row>
    <row r="743" spans="1:36" x14ac:dyDescent="0.2">
      <c r="A743" s="14"/>
      <c r="B743" s="14" t="s">
        <v>425</v>
      </c>
      <c r="C743" s="1"/>
      <c r="D743" s="14" t="s">
        <v>327</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398</v>
      </c>
      <c r="AJ743" s="41"/>
    </row>
    <row r="744" spans="1:36" x14ac:dyDescent="0.2">
      <c r="A744" s="14"/>
      <c r="B744" s="14" t="s">
        <v>425</v>
      </c>
      <c r="C744" s="1"/>
      <c r="D744" s="14" t="s">
        <v>332</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407</v>
      </c>
      <c r="AJ744" s="41"/>
    </row>
    <row r="745" spans="1:36" x14ac:dyDescent="0.2">
      <c r="A745" s="14"/>
      <c r="B745" s="14" t="s">
        <v>425</v>
      </c>
      <c r="C745" s="1"/>
      <c r="D745" s="14" t="s">
        <v>333</v>
      </c>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38"/>
      <c r="AH745" s="38"/>
      <c r="AI745" s="14" t="s">
        <v>410</v>
      </c>
      <c r="AJ745" s="41"/>
    </row>
    <row r="746" spans="1:36" x14ac:dyDescent="0.2">
      <c r="A746" s="14"/>
      <c r="B746" s="14" t="s">
        <v>425</v>
      </c>
      <c r="C746" s="1"/>
      <c r="D746" s="14" t="s">
        <v>324</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394</v>
      </c>
      <c r="AJ746" s="41"/>
    </row>
    <row r="747" spans="1:36" x14ac:dyDescent="0.2">
      <c r="A747" s="14"/>
      <c r="B747" s="14" t="s">
        <v>425</v>
      </c>
      <c r="C747" s="1"/>
      <c r="D747" s="14" t="s">
        <v>334</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400</v>
      </c>
      <c r="AJ747" s="41"/>
    </row>
    <row r="748" spans="1:36" x14ac:dyDescent="0.2">
      <c r="A748" s="14"/>
      <c r="B748" s="14" t="s">
        <v>425</v>
      </c>
      <c r="C748" s="1"/>
      <c r="D748" s="14" t="s">
        <v>328</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414</v>
      </c>
      <c r="AJ748" s="41"/>
    </row>
    <row r="749" spans="1:36" x14ac:dyDescent="0.2">
      <c r="A749" s="14"/>
      <c r="B749" s="14" t="s">
        <v>425</v>
      </c>
      <c r="C749" s="1"/>
      <c r="D749" s="14" t="s">
        <v>334</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399</v>
      </c>
      <c r="AJ749" s="41"/>
    </row>
    <row r="750" spans="1:36" x14ac:dyDescent="0.2">
      <c r="A750" s="14"/>
      <c r="B750" s="14" t="s">
        <v>425</v>
      </c>
      <c r="C750" s="1"/>
      <c r="D750" s="14" t="s">
        <v>331</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396</v>
      </c>
      <c r="AJ750" s="41"/>
    </row>
    <row r="751" spans="1:36" x14ac:dyDescent="0.2">
      <c r="A751" s="14"/>
      <c r="B751" s="14" t="s">
        <v>425</v>
      </c>
      <c r="C751" s="1"/>
      <c r="D751" s="14" t="s">
        <v>329</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402</v>
      </c>
      <c r="AJ751" s="41"/>
    </row>
    <row r="752" spans="1:36" x14ac:dyDescent="0.2">
      <c r="A752" s="14"/>
      <c r="B752" s="14" t="s">
        <v>425</v>
      </c>
      <c r="C752" s="1"/>
      <c r="D752" s="14" t="s">
        <v>331</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405</v>
      </c>
      <c r="AJ752" s="41"/>
    </row>
    <row r="753" spans="1:36" x14ac:dyDescent="0.2">
      <c r="A753" s="14"/>
      <c r="B753" s="14" t="s">
        <v>425</v>
      </c>
      <c r="C753" s="1"/>
      <c r="D753" s="14" t="s">
        <v>328</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412</v>
      </c>
      <c r="AJ753" s="41"/>
    </row>
    <row r="754" spans="1:36" x14ac:dyDescent="0.2">
      <c r="A754" s="14"/>
      <c r="B754" s="14" t="s">
        <v>425</v>
      </c>
      <c r="C754" s="1"/>
      <c r="D754" s="14" t="s">
        <v>325</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384</v>
      </c>
      <c r="AJ754" s="41"/>
    </row>
    <row r="755" spans="1:36" x14ac:dyDescent="0.2">
      <c r="A755" s="14"/>
      <c r="B755" s="14" t="s">
        <v>425</v>
      </c>
      <c r="C755" s="1"/>
      <c r="D755" s="14" t="s">
        <v>334</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387</v>
      </c>
      <c r="AJ755" s="41"/>
    </row>
    <row r="756" spans="1:36" x14ac:dyDescent="0.2">
      <c r="A756" s="14"/>
      <c r="B756" s="47" t="s">
        <v>424</v>
      </c>
      <c r="C756" s="3"/>
      <c r="D756" s="14" t="s">
        <v>328</v>
      </c>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9"/>
      <c r="AH756" s="39"/>
      <c r="AI756" s="14" t="s">
        <v>380</v>
      </c>
      <c r="AJ756" s="41"/>
    </row>
    <row r="757" spans="1:36" x14ac:dyDescent="0.2">
      <c r="A757" s="14"/>
      <c r="B757" s="47" t="s">
        <v>424</v>
      </c>
      <c r="C757" s="1"/>
      <c r="D757" s="14" t="s">
        <v>334</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379</v>
      </c>
      <c r="AJ757" s="41"/>
    </row>
    <row r="758" spans="1:36" x14ac:dyDescent="0.2">
      <c r="A758" s="14"/>
      <c r="B758" s="47" t="s">
        <v>424</v>
      </c>
      <c r="C758" s="1"/>
      <c r="D758" s="14" t="s">
        <v>331</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375</v>
      </c>
      <c r="AJ758" s="41"/>
    </row>
    <row r="759" spans="1:36" x14ac:dyDescent="0.2">
      <c r="A759" s="14"/>
      <c r="B759" s="47" t="s">
        <v>424</v>
      </c>
      <c r="C759" s="1"/>
      <c r="D759" s="14" t="s">
        <v>325</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373</v>
      </c>
      <c r="AJ759" s="41"/>
    </row>
    <row r="760" spans="1:36" x14ac:dyDescent="0.2">
      <c r="A760" s="14"/>
      <c r="B760" s="47" t="s">
        <v>424</v>
      </c>
      <c r="C760" s="1"/>
      <c r="D760" s="14" t="s">
        <v>330</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403</v>
      </c>
      <c r="AJ760" s="41"/>
    </row>
    <row r="761" spans="1:36" x14ac:dyDescent="0.2">
      <c r="A761" s="14"/>
      <c r="B761" s="47" t="s">
        <v>424</v>
      </c>
      <c r="C761" s="1"/>
      <c r="D761" s="14" t="s">
        <v>329</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381</v>
      </c>
      <c r="AJ761" s="41"/>
    </row>
    <row r="762" spans="1:36" x14ac:dyDescent="0.2">
      <c r="A762" s="14"/>
      <c r="B762" s="47" t="s">
        <v>424</v>
      </c>
      <c r="C762" s="1"/>
      <c r="D762" s="14" t="s">
        <v>335</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381</v>
      </c>
      <c r="AJ762" s="41"/>
    </row>
    <row r="763" spans="1:36" x14ac:dyDescent="0.2">
      <c r="A763" s="14"/>
      <c r="B763" s="47" t="s">
        <v>424</v>
      </c>
      <c r="C763" s="3"/>
      <c r="D763" s="14" t="s">
        <v>326</v>
      </c>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9"/>
      <c r="AH763" s="39"/>
      <c r="AI763" s="14" t="s">
        <v>374</v>
      </c>
      <c r="AJ763" s="41"/>
    </row>
    <row r="764" spans="1:36" x14ac:dyDescent="0.2">
      <c r="A764" s="14"/>
      <c r="B764" s="47" t="s">
        <v>424</v>
      </c>
      <c r="C764" s="1"/>
      <c r="D764" s="14" t="s">
        <v>327</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38"/>
      <c r="AH764" s="38"/>
      <c r="AI764" s="14" t="s">
        <v>377</v>
      </c>
      <c r="AJ764" s="41"/>
    </row>
    <row r="765" spans="1:36" x14ac:dyDescent="0.2">
      <c r="A765" s="14"/>
      <c r="B765" s="47" t="s">
        <v>424</v>
      </c>
      <c r="C765" s="3"/>
      <c r="D765" s="14" t="s">
        <v>336</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3"/>
      <c r="AG765" s="39"/>
      <c r="AH765" s="3"/>
      <c r="AI765" s="14" t="s">
        <v>382</v>
      </c>
      <c r="AJ765" s="41"/>
    </row>
    <row r="766" spans="1:36" x14ac:dyDescent="0.2">
      <c r="A766" s="14"/>
      <c r="B766" s="47" t="s">
        <v>424</v>
      </c>
      <c r="C766" s="44"/>
      <c r="D766" s="14" t="s">
        <v>323</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44"/>
      <c r="AG766" s="45"/>
      <c r="AH766" s="44"/>
      <c r="AI766" s="14" t="s">
        <v>372</v>
      </c>
      <c r="AJ766" s="41"/>
    </row>
    <row r="767" spans="1:36" x14ac:dyDescent="0.2">
      <c r="A767" s="14"/>
      <c r="B767" s="47" t="s">
        <v>424</v>
      </c>
      <c r="C767" s="44"/>
      <c r="D767" s="14" t="s">
        <v>337</v>
      </c>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44"/>
      <c r="AG767" s="45"/>
      <c r="AH767" s="44"/>
      <c r="AI767" s="14" t="s">
        <v>383</v>
      </c>
      <c r="AJ767" s="41"/>
    </row>
    <row r="768" spans="1:36" x14ac:dyDescent="0.2">
      <c r="A768" s="14"/>
      <c r="B768" s="14" t="s">
        <v>425</v>
      </c>
      <c r="C768" s="44"/>
      <c r="D768" s="14" t="s">
        <v>329</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44"/>
      <c r="AG768" s="45"/>
      <c r="AH768" s="44"/>
      <c r="AI768" s="14" t="s">
        <v>416</v>
      </c>
      <c r="AJ768" s="41"/>
    </row>
    <row r="769" spans="1:36" x14ac:dyDescent="0.2">
      <c r="A769" s="14"/>
      <c r="B769" s="14" t="s">
        <v>425</v>
      </c>
      <c r="C769" s="44"/>
      <c r="D769" s="14" t="s">
        <v>325</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44"/>
      <c r="AG769" s="45"/>
      <c r="AH769" s="44"/>
      <c r="AI769" s="14" t="s">
        <v>395</v>
      </c>
      <c r="AJ769" s="41"/>
    </row>
    <row r="770" spans="1:36" x14ac:dyDescent="0.2">
      <c r="A770" s="14"/>
      <c r="B770" s="14" t="s">
        <v>425</v>
      </c>
      <c r="C770" s="44"/>
      <c r="D770" s="14" t="s">
        <v>329</v>
      </c>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44"/>
      <c r="AG770" s="45"/>
      <c r="AH770" s="44"/>
      <c r="AI770" s="14" t="s">
        <v>401</v>
      </c>
      <c r="AJ770" s="41"/>
    </row>
    <row r="771" spans="1:36" x14ac:dyDescent="0.2">
      <c r="A771" s="14"/>
      <c r="B771" s="14" t="s">
        <v>425</v>
      </c>
      <c r="C771" s="44"/>
      <c r="D771" s="14" t="s">
        <v>330</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44"/>
      <c r="AG771" s="45"/>
      <c r="AH771" s="44"/>
      <c r="AI771" s="14" t="s">
        <v>418</v>
      </c>
      <c r="AJ771" s="41"/>
    </row>
    <row r="772" spans="1:36" x14ac:dyDescent="0.2">
      <c r="A772" s="14"/>
      <c r="B772" s="14" t="s">
        <v>425</v>
      </c>
      <c r="C772" s="44"/>
      <c r="D772" s="14" t="s">
        <v>332</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44"/>
      <c r="AG772" s="45"/>
      <c r="AH772" s="44"/>
      <c r="AI772" s="14" t="s">
        <v>385</v>
      </c>
      <c r="AJ772" s="41"/>
    </row>
  </sheetData>
  <sheetProtection algorithmName="SHA-512" hashValue="0Jn4gE5kpy1jNS/V2wxiQzy2F8ntLO2tH42pMoA4IoltouI+zdEUpfwQIM2orqdCUbT9IQ3eIlQsp/huV+wheg==" saltValue="AtojLKlAQBYsiKJWClnCuA=="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B8" sqref="B8"/>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4228</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545</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545</v>
      </c>
      <c r="F16" s="14">
        <f>SUMIF(B15:B17,"Edición",C15:C17)</f>
        <v>545</v>
      </c>
    </row>
    <row r="17" spans="2:6" x14ac:dyDescent="0.2">
      <c r="B17" s="21" t="s">
        <v>50</v>
      </c>
      <c r="C17" s="19">
        <v>170</v>
      </c>
      <c r="D17" s="14" t="s">
        <v>50</v>
      </c>
      <c r="E17" s="14">
        <f>GETPIVOTDATA("[Measures].[Recuento de Nombre_Entidad]",$B$14,"[BD].[Fase]","[BD].[Fase].&amp;["&amp;D17&amp;"]")</f>
        <v>170</v>
      </c>
      <c r="F17" s="14">
        <f>SUMIF(B15:B17,"Inicial",C15:C17)</f>
        <v>170</v>
      </c>
    </row>
    <row r="18" spans="2:6" x14ac:dyDescent="0.2">
      <c r="B18" s="21" t="s">
        <v>474</v>
      </c>
      <c r="C18" s="19">
        <v>726</v>
      </c>
      <c r="D18" s="24" t="s">
        <v>474</v>
      </c>
      <c r="E18" s="14">
        <f>SUM(E15:E17)</f>
        <v>726</v>
      </c>
      <c r="F18" s="30">
        <f>SUM(F15:F17)</f>
        <v>726</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13</v>
      </c>
      <c r="D25" t="s">
        <v>523</v>
      </c>
      <c r="E25">
        <f>GETPIVOTDATA("[Measures].[Recuento de Estado]",$B$24,"[BD].[Grupo_uso_(NSR)]","[BD].[Grupo_uso_(NSR)].&amp;["&amp;D25&amp;"]")</f>
        <v>13</v>
      </c>
    </row>
    <row r="26" spans="2:6" x14ac:dyDescent="0.2">
      <c r="B26" s="21" t="s">
        <v>521</v>
      </c>
      <c r="C26" s="19">
        <v>40</v>
      </c>
      <c r="D26" t="s">
        <v>521</v>
      </c>
      <c r="E26">
        <f>GETPIVOTDATA("[Measures].[Recuento de Estado]",$B$24,"[BD].[Grupo_uso_(NSR)]","[BD].[Grupo_uso_(NSR)].&amp;["&amp;D26&amp;"]")</f>
        <v>40</v>
      </c>
    </row>
    <row r="27" spans="2:6" x14ac:dyDescent="0.2">
      <c r="B27" s="21" t="s">
        <v>524</v>
      </c>
      <c r="C27" s="19">
        <v>36</v>
      </c>
      <c r="D27" t="s">
        <v>524</v>
      </c>
      <c r="E27">
        <f>GETPIVOTDATA("[Measures].[Recuento de Estado]",$B$24,"[BD].[Grupo_uso_(NSR)]","[BD].[Grupo_uso_(NSR)].&amp;["&amp;D27&amp;"]")</f>
        <v>36</v>
      </c>
    </row>
    <row r="28" spans="2:6" x14ac:dyDescent="0.2">
      <c r="B28" s="21" t="s">
        <v>44</v>
      </c>
      <c r="C28" s="19">
        <v>632</v>
      </c>
      <c r="D28" t="s">
        <v>44</v>
      </c>
      <c r="E28">
        <f>GETPIVOTDATA("[Measures].[Recuento de Estado]",$B$24,"[BD].[Grupo_uso_(NSR)]","[BD].[Grupo_uso_(NSR)].&amp;["&amp;D28&amp;"]")</f>
        <v>632</v>
      </c>
    </row>
    <row r="29" spans="2:6" x14ac:dyDescent="0.2">
      <c r="B29" s="21" t="s">
        <v>474</v>
      </c>
      <c r="C29" s="19">
        <v>726</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485</v>
      </c>
      <c r="C35" s="19">
        <v>36</v>
      </c>
      <c r="D35" s="19">
        <v>1</v>
      </c>
      <c r="E35" s="19">
        <v>1</v>
      </c>
      <c r="F35" s="19">
        <v>38</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44</v>
      </c>
      <c r="C36" s="19">
        <v>25</v>
      </c>
      <c r="D36" s="19">
        <v>2</v>
      </c>
      <c r="E36" s="19">
        <v>102</v>
      </c>
      <c r="F36" s="19">
        <v>129</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489</v>
      </c>
      <c r="C37" s="19">
        <v>10</v>
      </c>
      <c r="D37" s="19"/>
      <c r="E37" s="19">
        <v>2</v>
      </c>
      <c r="F37" s="19">
        <v>12</v>
      </c>
      <c r="G37" s="19"/>
      <c r="H37" s="14" t="s">
        <v>494</v>
      </c>
      <c r="I37" s="14">
        <f t="shared" si="0"/>
        <v>0</v>
      </c>
      <c r="J37" s="14">
        <f t="shared" si="1"/>
        <v>36</v>
      </c>
      <c r="K37" s="14">
        <f t="shared" si="2"/>
        <v>1</v>
      </c>
    </row>
    <row r="38" spans="2:11" x14ac:dyDescent="0.2">
      <c r="B38" s="21" t="s">
        <v>486</v>
      </c>
      <c r="C38" s="19">
        <v>15</v>
      </c>
      <c r="D38" s="19"/>
      <c r="E38" s="19">
        <v>1</v>
      </c>
      <c r="F38" s="19">
        <v>16</v>
      </c>
      <c r="G38" s="19"/>
      <c r="H38" s="14" t="s">
        <v>495</v>
      </c>
      <c r="I38" s="14">
        <f t="shared" si="0"/>
        <v>0</v>
      </c>
      <c r="J38" s="14">
        <f t="shared" si="1"/>
        <v>48</v>
      </c>
      <c r="K38" s="14">
        <f t="shared" si="2"/>
        <v>3</v>
      </c>
    </row>
    <row r="39" spans="2:11" x14ac:dyDescent="0.2">
      <c r="B39" s="21" t="s">
        <v>112</v>
      </c>
      <c r="C39" s="19">
        <v>39</v>
      </c>
      <c r="D39" s="19"/>
      <c r="E39" s="19">
        <v>14</v>
      </c>
      <c r="F39" s="19">
        <v>53</v>
      </c>
      <c r="G39" s="19"/>
      <c r="H39" s="14" t="s">
        <v>496</v>
      </c>
      <c r="I39" s="14">
        <f t="shared" si="0"/>
        <v>0</v>
      </c>
      <c r="J39" s="14">
        <f t="shared" si="1"/>
        <v>37</v>
      </c>
      <c r="K39" s="14">
        <f t="shared" si="2"/>
        <v>5</v>
      </c>
    </row>
    <row r="40" spans="2:11" x14ac:dyDescent="0.2">
      <c r="B40" s="21" t="s">
        <v>492</v>
      </c>
      <c r="C40" s="19">
        <v>52</v>
      </c>
      <c r="D40" s="19">
        <v>1</v>
      </c>
      <c r="E40" s="19">
        <v>5</v>
      </c>
      <c r="F40" s="19">
        <v>58</v>
      </c>
      <c r="G40" s="19"/>
      <c r="H40" s="14" t="s">
        <v>497</v>
      </c>
      <c r="I40" s="14">
        <f t="shared" si="0"/>
        <v>0</v>
      </c>
      <c r="J40" s="14">
        <f t="shared" si="1"/>
        <v>21</v>
      </c>
      <c r="K40" s="14">
        <f t="shared" si="2"/>
        <v>3</v>
      </c>
    </row>
    <row r="41" spans="2:11" x14ac:dyDescent="0.2">
      <c r="B41" s="21" t="s">
        <v>60</v>
      </c>
      <c r="C41" s="19">
        <v>15</v>
      </c>
      <c r="D41" s="19"/>
      <c r="E41" s="19">
        <v>13</v>
      </c>
      <c r="F41" s="19">
        <v>28</v>
      </c>
      <c r="G41" s="19"/>
      <c r="H41" s="14" t="s">
        <v>112</v>
      </c>
      <c r="I41" s="14">
        <f t="shared" si="0"/>
        <v>0</v>
      </c>
      <c r="J41" s="14">
        <f t="shared" si="1"/>
        <v>39</v>
      </c>
      <c r="K41" s="14">
        <f t="shared" si="2"/>
        <v>14</v>
      </c>
    </row>
    <row r="42" spans="2:11" x14ac:dyDescent="0.2">
      <c r="B42" s="21" t="s">
        <v>490</v>
      </c>
      <c r="C42" s="19">
        <v>19</v>
      </c>
      <c r="D42" s="19"/>
      <c r="E42" s="19">
        <v>2</v>
      </c>
      <c r="F42" s="19">
        <v>21</v>
      </c>
      <c r="G42" s="19"/>
      <c r="H42" s="14" t="s">
        <v>519</v>
      </c>
      <c r="I42" s="14">
        <f t="shared" si="0"/>
        <v>1</v>
      </c>
      <c r="J42" s="14">
        <f t="shared" si="1"/>
        <v>46</v>
      </c>
      <c r="K42" s="14">
        <f t="shared" si="2"/>
        <v>3</v>
      </c>
    </row>
    <row r="43" spans="2:11" x14ac:dyDescent="0.2">
      <c r="B43" s="21" t="s">
        <v>491</v>
      </c>
      <c r="C43" s="19">
        <v>34</v>
      </c>
      <c r="D43" s="19"/>
      <c r="E43" s="19">
        <v>1</v>
      </c>
      <c r="F43" s="19">
        <v>35</v>
      </c>
      <c r="G43" s="19"/>
      <c r="H43" s="14" t="s">
        <v>60</v>
      </c>
      <c r="I43" s="14">
        <f t="shared" si="0"/>
        <v>0</v>
      </c>
      <c r="J43" s="14">
        <f t="shared" si="1"/>
        <v>15</v>
      </c>
      <c r="K43" s="14">
        <f t="shared" si="2"/>
        <v>13</v>
      </c>
    </row>
    <row r="44" spans="2:11" x14ac:dyDescent="0.2">
      <c r="B44" s="21" t="s">
        <v>495</v>
      </c>
      <c r="C44" s="19">
        <v>48</v>
      </c>
      <c r="D44" s="19"/>
      <c r="E44" s="19">
        <v>3</v>
      </c>
      <c r="F44" s="19">
        <v>51</v>
      </c>
      <c r="G44" s="19"/>
      <c r="H44" s="14" t="s">
        <v>485</v>
      </c>
      <c r="I44" s="14">
        <f t="shared" si="0"/>
        <v>1</v>
      </c>
      <c r="J44" s="14">
        <f t="shared" si="1"/>
        <v>36</v>
      </c>
      <c r="K44" s="14">
        <f t="shared" si="2"/>
        <v>1</v>
      </c>
    </row>
    <row r="45" spans="2:11" x14ac:dyDescent="0.2">
      <c r="B45" s="21" t="s">
        <v>494</v>
      </c>
      <c r="C45" s="19">
        <v>36</v>
      </c>
      <c r="D45" s="19"/>
      <c r="E45" s="19">
        <v>1</v>
      </c>
      <c r="F45" s="19">
        <v>37</v>
      </c>
      <c r="G45" s="19"/>
      <c r="H45" s="14" t="s">
        <v>82</v>
      </c>
      <c r="I45" s="14">
        <f t="shared" si="0"/>
        <v>0</v>
      </c>
      <c r="J45" s="14">
        <f t="shared" si="1"/>
        <v>32</v>
      </c>
      <c r="K45" s="14">
        <f t="shared" si="2"/>
        <v>5</v>
      </c>
    </row>
    <row r="46" spans="2:11" x14ac:dyDescent="0.2">
      <c r="B46" s="21" t="s">
        <v>82</v>
      </c>
      <c r="C46" s="19">
        <v>32</v>
      </c>
      <c r="D46" s="19"/>
      <c r="E46" s="19">
        <v>5</v>
      </c>
      <c r="F46" s="19">
        <v>37</v>
      </c>
      <c r="G46" s="19"/>
      <c r="H46" s="14" t="s">
        <v>486</v>
      </c>
      <c r="I46" s="14">
        <f t="shared" si="0"/>
        <v>0</v>
      </c>
      <c r="J46" s="14">
        <f t="shared" si="1"/>
        <v>15</v>
      </c>
      <c r="K46" s="14">
        <f t="shared" si="2"/>
        <v>1</v>
      </c>
    </row>
    <row r="47" spans="2:11" x14ac:dyDescent="0.2">
      <c r="B47" s="21" t="s">
        <v>493</v>
      </c>
      <c r="C47" s="19">
        <v>5</v>
      </c>
      <c r="D47" s="19"/>
      <c r="E47" s="19">
        <v>2</v>
      </c>
      <c r="F47" s="19">
        <v>7</v>
      </c>
      <c r="G47" s="19"/>
      <c r="H47" s="14" t="s">
        <v>487</v>
      </c>
      <c r="I47" s="14">
        <f t="shared" si="0"/>
        <v>4</v>
      </c>
      <c r="J47" s="14">
        <f t="shared" si="1"/>
        <v>7</v>
      </c>
      <c r="K47" s="14">
        <f t="shared" si="2"/>
        <v>1</v>
      </c>
    </row>
    <row r="48" spans="2:11" x14ac:dyDescent="0.2">
      <c r="B48" s="21" t="s">
        <v>487</v>
      </c>
      <c r="C48" s="19">
        <v>7</v>
      </c>
      <c r="D48" s="19">
        <v>4</v>
      </c>
      <c r="E48" s="19">
        <v>1</v>
      </c>
      <c r="F48" s="19">
        <v>12</v>
      </c>
      <c r="G48" s="19"/>
      <c r="H48" s="14" t="s">
        <v>488</v>
      </c>
      <c r="I48" s="14">
        <f t="shared" si="0"/>
        <v>0</v>
      </c>
      <c r="J48" s="14">
        <f t="shared" si="1"/>
        <v>26</v>
      </c>
      <c r="K48" s="14">
        <f t="shared" si="2"/>
        <v>0</v>
      </c>
    </row>
    <row r="49" spans="2:11" x14ac:dyDescent="0.2">
      <c r="B49" s="21" t="s">
        <v>497</v>
      </c>
      <c r="C49" s="19">
        <v>21</v>
      </c>
      <c r="D49" s="19"/>
      <c r="E49" s="19">
        <v>3</v>
      </c>
      <c r="F49" s="19">
        <v>24</v>
      </c>
      <c r="G49" s="19"/>
      <c r="H49" s="14" t="s">
        <v>489</v>
      </c>
      <c r="I49" s="14">
        <f t="shared" si="0"/>
        <v>0</v>
      </c>
      <c r="J49" s="14">
        <f t="shared" si="1"/>
        <v>10</v>
      </c>
      <c r="K49" s="14">
        <f t="shared" si="2"/>
        <v>2</v>
      </c>
    </row>
    <row r="50" spans="2:11" x14ac:dyDescent="0.2">
      <c r="B50" s="21" t="s">
        <v>128</v>
      </c>
      <c r="C50" s="19">
        <v>20</v>
      </c>
      <c r="D50" s="19">
        <v>1</v>
      </c>
      <c r="E50" s="19">
        <v>6</v>
      </c>
      <c r="F50" s="19">
        <v>27</v>
      </c>
      <c r="G50" s="19"/>
      <c r="H50" s="14" t="s">
        <v>490</v>
      </c>
      <c r="I50" s="14">
        <f t="shared" si="0"/>
        <v>0</v>
      </c>
      <c r="J50" s="14">
        <f t="shared" si="1"/>
        <v>19</v>
      </c>
      <c r="K50" s="14">
        <f t="shared" si="2"/>
        <v>2</v>
      </c>
    </row>
    <row r="51" spans="2:11" x14ac:dyDescent="0.2">
      <c r="B51" s="21" t="s">
        <v>496</v>
      </c>
      <c r="C51" s="19">
        <v>37</v>
      </c>
      <c r="D51" s="19"/>
      <c r="E51" s="19">
        <v>5</v>
      </c>
      <c r="F51" s="19">
        <v>42</v>
      </c>
      <c r="G51" s="19"/>
      <c r="H51" s="14" t="s">
        <v>491</v>
      </c>
      <c r="I51" s="14">
        <f t="shared" si="0"/>
        <v>0</v>
      </c>
      <c r="J51" s="14">
        <f t="shared" si="1"/>
        <v>34</v>
      </c>
      <c r="K51" s="14">
        <f t="shared" si="2"/>
        <v>1</v>
      </c>
    </row>
    <row r="52" spans="2:11" x14ac:dyDescent="0.2">
      <c r="B52" s="21" t="s">
        <v>518</v>
      </c>
      <c r="C52" s="19">
        <v>19</v>
      </c>
      <c r="D52" s="19"/>
      <c r="E52" s="19"/>
      <c r="F52" s="19">
        <v>19</v>
      </c>
      <c r="G52" s="19"/>
      <c r="H52" s="14" t="s">
        <v>520</v>
      </c>
      <c r="I52" s="14">
        <f t="shared" si="0"/>
        <v>1</v>
      </c>
      <c r="J52" s="14">
        <f t="shared" si="1"/>
        <v>3</v>
      </c>
      <c r="K52" s="14">
        <f t="shared" si="2"/>
        <v>0</v>
      </c>
    </row>
    <row r="53" spans="2:11" x14ac:dyDescent="0.2">
      <c r="B53" s="21" t="s">
        <v>519</v>
      </c>
      <c r="C53" s="19">
        <v>46</v>
      </c>
      <c r="D53" s="19">
        <v>1</v>
      </c>
      <c r="E53" s="19">
        <v>3</v>
      </c>
      <c r="F53" s="19">
        <v>50</v>
      </c>
      <c r="G53" s="19"/>
      <c r="H53" s="14" t="s">
        <v>492</v>
      </c>
      <c r="I53" s="14">
        <f t="shared" si="0"/>
        <v>1</v>
      </c>
      <c r="J53" s="14">
        <f t="shared" si="1"/>
        <v>52</v>
      </c>
      <c r="K53" s="14">
        <f t="shared" si="2"/>
        <v>5</v>
      </c>
    </row>
    <row r="54" spans="2:11" x14ac:dyDescent="0.2">
      <c r="B54" s="21" t="s">
        <v>520</v>
      </c>
      <c r="C54" s="19">
        <v>3</v>
      </c>
      <c r="D54" s="19">
        <v>1</v>
      </c>
      <c r="E54" s="19"/>
      <c r="F54" s="19">
        <v>4</v>
      </c>
      <c r="G54" s="19"/>
      <c r="H54" s="14" t="s">
        <v>493</v>
      </c>
      <c r="I54" s="14">
        <f t="shared" si="0"/>
        <v>0</v>
      </c>
      <c r="J54" s="14">
        <f t="shared" si="1"/>
        <v>5</v>
      </c>
      <c r="K54" s="14">
        <f t="shared" si="2"/>
        <v>2</v>
      </c>
    </row>
    <row r="55" spans="2:11" x14ac:dyDescent="0.2">
      <c r="B55" s="21" t="s">
        <v>488</v>
      </c>
      <c r="C55" s="19">
        <v>26</v>
      </c>
      <c r="D55" s="19"/>
      <c r="E55" s="19"/>
      <c r="F55" s="19">
        <v>26</v>
      </c>
      <c r="G55" s="19"/>
      <c r="H55" s="14" t="s">
        <v>44</v>
      </c>
      <c r="I55" s="14">
        <f t="shared" si="0"/>
        <v>2</v>
      </c>
      <c r="J55" s="14">
        <f t="shared" si="1"/>
        <v>25</v>
      </c>
      <c r="K55" s="14">
        <f t="shared" si="2"/>
        <v>102</v>
      </c>
    </row>
    <row r="56" spans="2:11" x14ac:dyDescent="0.2">
      <c r="B56" s="21" t="s">
        <v>474</v>
      </c>
      <c r="C56" s="19">
        <v>545</v>
      </c>
      <c r="D56" s="19">
        <v>11</v>
      </c>
      <c r="E56" s="19">
        <v>170</v>
      </c>
      <c r="F56" s="19">
        <v>726</v>
      </c>
    </row>
    <row r="61" spans="2:11" ht="26.25" x14ac:dyDescent="0.4">
      <c r="B61" s="23" t="s">
        <v>481</v>
      </c>
    </row>
    <row r="62" spans="2:11" x14ac:dyDescent="0.2">
      <c r="B62" s="20" t="s">
        <v>473</v>
      </c>
      <c r="C62" t="s">
        <v>480</v>
      </c>
    </row>
    <row r="63" spans="2:11" x14ac:dyDescent="0.2">
      <c r="B63" s="21" t="s">
        <v>23</v>
      </c>
      <c r="C63" s="19">
        <v>545</v>
      </c>
      <c r="D63" s="14" t="s">
        <v>50</v>
      </c>
      <c r="E63" s="14">
        <f>GETPIVOTDATA("[Measures].[Recuento de Nombre_edificación]",$B$62,"[BD].[Fase]","[BD].[Fase].&amp;["&amp;D63&amp;"]")</f>
        <v>170</v>
      </c>
      <c r="F63" s="14" t="str">
        <f>""&amp;D63</f>
        <v>Inicial</v>
      </c>
      <c r="G63" s="22">
        <f>E63/SUM($E$63:$E$65)</f>
        <v>0.23415977961432508</v>
      </c>
    </row>
    <row r="64" spans="2:11" x14ac:dyDescent="0.2">
      <c r="B64" s="21" t="s">
        <v>437</v>
      </c>
      <c r="C64" s="19">
        <v>11</v>
      </c>
      <c r="D64" s="14" t="s">
        <v>23</v>
      </c>
      <c r="E64" s="14">
        <f>GETPIVOTDATA("[Measures].[Recuento de Nombre_edificación]",$B$62,"[BD].[Fase]","[BD].[Fase].&amp;["&amp;D64&amp;"]")</f>
        <v>545</v>
      </c>
      <c r="F64" s="14" t="str">
        <f>""&amp;D64</f>
        <v>Edición</v>
      </c>
      <c r="G64" s="22">
        <f>E64/SUM($E$63:$E$65)</f>
        <v>0.75068870523415976</v>
      </c>
    </row>
    <row r="65" spans="2:11" x14ac:dyDescent="0.2">
      <c r="B65" s="21" t="s">
        <v>50</v>
      </c>
      <c r="C65" s="19">
        <v>170</v>
      </c>
      <c r="D65" s="14" t="s">
        <v>437</v>
      </c>
      <c r="E65" s="14">
        <f>GETPIVOTDATA("[Measures].[Recuento de Nombre_edificación]",$B$62,"[BD].[Fase]","[BD].[Fase].&amp;["&amp;D65&amp;"]")</f>
        <v>11</v>
      </c>
      <c r="F65" s="14" t="str">
        <f>""&amp;D65</f>
        <v>Finalizado</v>
      </c>
      <c r="G65" s="22">
        <f>E65/SUM($E$63:$E$65)</f>
        <v>1.5151515151515152E-2</v>
      </c>
    </row>
    <row r="66" spans="2:11" x14ac:dyDescent="0.2">
      <c r="B66" s="21" t="s">
        <v>474</v>
      </c>
      <c r="C66" s="19">
        <v>726</v>
      </c>
    </row>
    <row r="69" spans="2:11" ht="26.25" x14ac:dyDescent="0.4">
      <c r="B69" s="23" t="s">
        <v>481</v>
      </c>
    </row>
    <row r="70" spans="2:11" x14ac:dyDescent="0.2">
      <c r="B70" t="s">
        <v>477</v>
      </c>
    </row>
    <row r="71" spans="2:11" x14ac:dyDescent="0.2">
      <c r="B71" s="19">
        <v>726</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15</v>
      </c>
      <c r="D83" s="19"/>
      <c r="E83" s="19">
        <v>13</v>
      </c>
      <c r="F83" s="19">
        <v>28</v>
      </c>
      <c r="H83" s="14" t="s">
        <v>112</v>
      </c>
      <c r="I83" s="14">
        <f t="shared" si="3"/>
        <v>0</v>
      </c>
      <c r="J83" s="14">
        <f t="shared" si="4"/>
        <v>39</v>
      </c>
      <c r="K83" s="14">
        <f t="shared" si="5"/>
        <v>14</v>
      </c>
    </row>
    <row r="84" spans="2:11" x14ac:dyDescent="0.2">
      <c r="B84" s="21" t="s">
        <v>485</v>
      </c>
      <c r="C84" s="19">
        <v>36</v>
      </c>
      <c r="D84" s="19">
        <v>1</v>
      </c>
      <c r="E84" s="19">
        <v>1</v>
      </c>
      <c r="F84" s="19">
        <v>38</v>
      </c>
      <c r="H84" s="14" t="s">
        <v>519</v>
      </c>
      <c r="I84" s="14">
        <f t="shared" si="3"/>
        <v>1</v>
      </c>
      <c r="J84" s="14">
        <f t="shared" si="4"/>
        <v>46</v>
      </c>
      <c r="K84" s="14">
        <f t="shared" si="5"/>
        <v>3</v>
      </c>
    </row>
    <row r="85" spans="2:11" x14ac:dyDescent="0.2">
      <c r="B85" s="21" t="s">
        <v>82</v>
      </c>
      <c r="C85" s="19">
        <v>32</v>
      </c>
      <c r="D85" s="19"/>
      <c r="E85" s="19">
        <v>5</v>
      </c>
      <c r="F85" s="19">
        <v>37</v>
      </c>
      <c r="H85" s="14" t="s">
        <v>60</v>
      </c>
      <c r="I85" s="14">
        <f t="shared" si="3"/>
        <v>0</v>
      </c>
      <c r="J85" s="14">
        <f t="shared" si="4"/>
        <v>15</v>
      </c>
      <c r="K85" s="14">
        <f t="shared" si="5"/>
        <v>13</v>
      </c>
    </row>
    <row r="86" spans="2:11" x14ac:dyDescent="0.2">
      <c r="B86" s="21" t="s">
        <v>486</v>
      </c>
      <c r="C86" s="19">
        <v>15</v>
      </c>
      <c r="D86" s="19"/>
      <c r="E86" s="19">
        <v>1</v>
      </c>
      <c r="F86" s="19">
        <v>16</v>
      </c>
      <c r="H86" s="14" t="s">
        <v>485</v>
      </c>
      <c r="I86" s="14">
        <f t="shared" si="3"/>
        <v>1</v>
      </c>
      <c r="J86" s="14">
        <f t="shared" si="4"/>
        <v>36</v>
      </c>
      <c r="K86" s="14">
        <f t="shared" si="5"/>
        <v>1</v>
      </c>
    </row>
    <row r="87" spans="2:11" x14ac:dyDescent="0.2">
      <c r="B87" s="21" t="s">
        <v>487</v>
      </c>
      <c r="C87" s="19">
        <v>7</v>
      </c>
      <c r="D87" s="19">
        <v>4</v>
      </c>
      <c r="E87" s="19">
        <v>1</v>
      </c>
      <c r="F87" s="19">
        <v>12</v>
      </c>
      <c r="H87" s="14" t="s">
        <v>82</v>
      </c>
      <c r="I87" s="14">
        <f t="shared" si="3"/>
        <v>0</v>
      </c>
      <c r="J87" s="14">
        <f t="shared" si="4"/>
        <v>32</v>
      </c>
      <c r="K87" s="14">
        <f t="shared" si="5"/>
        <v>5</v>
      </c>
    </row>
    <row r="88" spans="2:11" x14ac:dyDescent="0.2">
      <c r="B88" s="21" t="s">
        <v>488</v>
      </c>
      <c r="C88" s="19">
        <v>26</v>
      </c>
      <c r="D88" s="19"/>
      <c r="E88" s="19"/>
      <c r="F88" s="19">
        <v>26</v>
      </c>
      <c r="H88" s="14" t="s">
        <v>486</v>
      </c>
      <c r="I88" s="14">
        <f t="shared" si="3"/>
        <v>0</v>
      </c>
      <c r="J88" s="14">
        <f t="shared" si="4"/>
        <v>15</v>
      </c>
      <c r="K88" s="14">
        <f t="shared" si="5"/>
        <v>1</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19</v>
      </c>
      <c r="D94" s="19"/>
      <c r="E94" s="19"/>
      <c r="F94" s="19">
        <v>19</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102</v>
      </c>
      <c r="F97" s="19">
        <v>129</v>
      </c>
      <c r="H97" s="14" t="s">
        <v>44</v>
      </c>
      <c r="I97" s="14">
        <f t="shared" si="3"/>
        <v>2</v>
      </c>
      <c r="J97" s="14">
        <f t="shared" si="4"/>
        <v>25</v>
      </c>
      <c r="K97" s="14">
        <f t="shared" si="5"/>
        <v>102</v>
      </c>
    </row>
    <row r="98" spans="2:11" x14ac:dyDescent="0.2">
      <c r="B98" s="21" t="s">
        <v>474</v>
      </c>
      <c r="C98" s="19">
        <v>545</v>
      </c>
      <c r="D98" s="19">
        <v>11</v>
      </c>
      <c r="E98" s="19">
        <v>170</v>
      </c>
      <c r="F98" s="19">
        <v>726</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13</v>
      </c>
      <c r="D105" t="s">
        <v>523</v>
      </c>
      <c r="E105">
        <f>GETPIVOTDATA("[Measures].[Recuento de Estado]",$B$103,"[BD].[Grupo_uso_(NSR)]","[BD].[Grupo_uso_(NSR)].&amp;["&amp;D105&amp;"]")</f>
        <v>13</v>
      </c>
      <c r="G105" s="25"/>
    </row>
    <row r="106" spans="2:11" x14ac:dyDescent="0.2">
      <c r="B106" s="21" t="s">
        <v>521</v>
      </c>
      <c r="C106" s="19">
        <v>40</v>
      </c>
      <c r="D106" t="s">
        <v>521</v>
      </c>
      <c r="E106">
        <f>GETPIVOTDATA("[Measures].[Recuento de Estado]",$B$103,"[BD].[Grupo_uso_(NSR)]","[BD].[Grupo_uso_(NSR)].&amp;["&amp;D106&amp;"]")</f>
        <v>40</v>
      </c>
      <c r="G106" s="25"/>
    </row>
    <row r="107" spans="2:11" x14ac:dyDescent="0.2">
      <c r="B107" s="21" t="s">
        <v>524</v>
      </c>
      <c r="C107" s="19">
        <v>36</v>
      </c>
      <c r="D107" t="s">
        <v>44</v>
      </c>
      <c r="E107">
        <f>GETPIVOTDATA("[Measures].[Recuento de Estado]",$B$103,"[BD].[Grupo_uso_(NSR)]","[BD].[Grupo_uso_(NSR)].&amp;["&amp;D107&amp;"]")</f>
        <v>632</v>
      </c>
      <c r="G107" s="25"/>
    </row>
    <row r="108" spans="2:11" x14ac:dyDescent="0.2">
      <c r="B108" s="21" t="s">
        <v>44</v>
      </c>
      <c r="C108" s="19">
        <v>632</v>
      </c>
      <c r="D108" t="s">
        <v>524</v>
      </c>
      <c r="E108">
        <f>GETPIVOTDATA("[Measures].[Recuento de Estado]",$B$103,"[BD].[Grupo_uso_(NSR)]","[BD].[Grupo_uso_(NSR)].&amp;["&amp;D108&amp;"]")</f>
        <v>36</v>
      </c>
    </row>
    <row r="109" spans="2:11" x14ac:dyDescent="0.2">
      <c r="B109" s="21" t="s">
        <v>474</v>
      </c>
      <c r="C109" s="19">
        <v>726</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12</v>
      </c>
    </row>
    <row r="116" spans="2:5" x14ac:dyDescent="0.2">
      <c r="B116" s="21" t="s">
        <v>498</v>
      </c>
      <c r="C116" s="19">
        <v>12</v>
      </c>
      <c r="D116" t="s">
        <v>499</v>
      </c>
      <c r="E116">
        <f t="shared" ref="E116:E121" si="6">GETPIVOTDATA("[Measures].[Recuento de Estado]",$B$114,"[BD].[Norma_aplicada_construcción_reforzamiento]","[BD].[Norma_aplicada_construcción_reforzamiento].&amp;["&amp;D116&amp;"]")</f>
        <v>5</v>
      </c>
    </row>
    <row r="117" spans="2:5" x14ac:dyDescent="0.2">
      <c r="B117" s="21" t="s">
        <v>502</v>
      </c>
      <c r="C117" s="19">
        <v>12</v>
      </c>
      <c r="D117" t="s">
        <v>500</v>
      </c>
      <c r="E117">
        <f t="shared" si="6"/>
        <v>7</v>
      </c>
    </row>
    <row r="118" spans="2:5" x14ac:dyDescent="0.2">
      <c r="B118" s="21" t="s">
        <v>501</v>
      </c>
      <c r="C118" s="19">
        <v>27</v>
      </c>
      <c r="D118" t="s">
        <v>501</v>
      </c>
      <c r="E118">
        <f t="shared" si="6"/>
        <v>27</v>
      </c>
    </row>
    <row r="119" spans="2:5" x14ac:dyDescent="0.2">
      <c r="B119" s="21" t="s">
        <v>503</v>
      </c>
      <c r="C119" s="19">
        <v>1</v>
      </c>
      <c r="D119" t="s">
        <v>502</v>
      </c>
      <c r="E119">
        <f t="shared" si="6"/>
        <v>12</v>
      </c>
    </row>
    <row r="120" spans="2:5" x14ac:dyDescent="0.2">
      <c r="B120" s="21" t="s">
        <v>44</v>
      </c>
      <c r="C120" s="19">
        <v>662</v>
      </c>
      <c r="D120" t="s">
        <v>503</v>
      </c>
      <c r="E120">
        <f t="shared" si="6"/>
        <v>1</v>
      </c>
    </row>
    <row r="121" spans="2:5" x14ac:dyDescent="0.2">
      <c r="B121" s="21" t="s">
        <v>499</v>
      </c>
      <c r="C121" s="19">
        <v>5</v>
      </c>
      <c r="D121" t="s">
        <v>44</v>
      </c>
      <c r="E121">
        <f t="shared" si="6"/>
        <v>662</v>
      </c>
    </row>
    <row r="122" spans="2:5" x14ac:dyDescent="0.2">
      <c r="B122" s="21" t="s">
        <v>474</v>
      </c>
      <c r="C122" s="19">
        <v>726</v>
      </c>
    </row>
    <row r="124" spans="2:5" ht="26.25" x14ac:dyDescent="0.4">
      <c r="B124" s="23" t="s">
        <v>483</v>
      </c>
    </row>
    <row r="125" spans="2:5" x14ac:dyDescent="0.2">
      <c r="B125" s="20" t="s">
        <v>473</v>
      </c>
      <c r="C125" t="s">
        <v>477</v>
      </c>
      <c r="D125" t="s">
        <v>484</v>
      </c>
    </row>
    <row r="126" spans="2:5" x14ac:dyDescent="0.2">
      <c r="B126" s="21" t="s">
        <v>30</v>
      </c>
      <c r="C126" s="19">
        <v>68</v>
      </c>
      <c r="D126" s="14" t="s">
        <v>268</v>
      </c>
      <c r="E126" s="14">
        <f t="shared" ref="E126:E132" si="7">GETPIVOTDATA("[Measures].[Recuento de Estado]",$B$125,"[BD].[Material]","[BD].[Material].&amp;["&amp;D126&amp;"]")</f>
        <v>1</v>
      </c>
    </row>
    <row r="127" spans="2:5" x14ac:dyDescent="0.2">
      <c r="B127" s="21" t="s">
        <v>44</v>
      </c>
      <c r="C127" s="19">
        <v>634</v>
      </c>
      <c r="D127" s="14" t="s">
        <v>506</v>
      </c>
      <c r="E127" s="14" t="e">
        <f t="shared" si="7"/>
        <v>#REF!</v>
      </c>
    </row>
    <row r="128" spans="2:5" x14ac:dyDescent="0.2">
      <c r="B128" s="21" t="s">
        <v>74</v>
      </c>
      <c r="C128" s="19">
        <v>23</v>
      </c>
      <c r="D128" s="14" t="s">
        <v>74</v>
      </c>
      <c r="E128" s="14">
        <f t="shared" si="7"/>
        <v>23</v>
      </c>
    </row>
    <row r="129" spans="2:5" x14ac:dyDescent="0.2">
      <c r="B129" s="21" t="s">
        <v>268</v>
      </c>
      <c r="C129" s="19">
        <v>1</v>
      </c>
      <c r="D129" s="14" t="s">
        <v>30</v>
      </c>
      <c r="E129" s="14">
        <f t="shared" si="7"/>
        <v>68</v>
      </c>
    </row>
    <row r="130" spans="2:5" x14ac:dyDescent="0.2">
      <c r="B130" s="21" t="s">
        <v>474</v>
      </c>
      <c r="C130" s="19">
        <v>726</v>
      </c>
      <c r="D130" s="14" t="s">
        <v>505</v>
      </c>
      <c r="E130" s="14" t="e">
        <f t="shared" si="7"/>
        <v>#REF!</v>
      </c>
    </row>
    <row r="131" spans="2:5" x14ac:dyDescent="0.2">
      <c r="D131" s="14" t="s">
        <v>370</v>
      </c>
      <c r="E131" s="14" t="e">
        <f t="shared" si="7"/>
        <v>#REF!</v>
      </c>
    </row>
    <row r="132" spans="2:5" x14ac:dyDescent="0.2">
      <c r="D132" s="14" t="s">
        <v>44</v>
      </c>
      <c r="E132" s="14">
        <f t="shared" si="7"/>
        <v>634</v>
      </c>
    </row>
    <row r="138" spans="2:5" ht="26.25" x14ac:dyDescent="0.4">
      <c r="B138" s="23" t="s">
        <v>504</v>
      </c>
    </row>
    <row r="139" spans="2:5" x14ac:dyDescent="0.2">
      <c r="B139" s="20" t="s">
        <v>473</v>
      </c>
      <c r="C139" t="s">
        <v>477</v>
      </c>
    </row>
    <row r="140" spans="2:5" x14ac:dyDescent="0.2">
      <c r="B140" s="21" t="s">
        <v>27</v>
      </c>
      <c r="C140" s="19">
        <v>74</v>
      </c>
      <c r="D140" t="s">
        <v>38</v>
      </c>
      <c r="E140">
        <f>GETPIVOTDATA("[Measures].[Recuento de Estado]",$B$139,"[BD].[Instrumentación_sísmica]","[BD].[Instrumentación_sísmica].&amp;["&amp;D140&amp;"]")</f>
        <v>16</v>
      </c>
    </row>
    <row r="141" spans="2:5" x14ac:dyDescent="0.2">
      <c r="B141" s="21" t="s">
        <v>44</v>
      </c>
      <c r="C141" s="19">
        <v>636</v>
      </c>
      <c r="D141" t="s">
        <v>27</v>
      </c>
      <c r="E141">
        <f>GETPIVOTDATA("[Measures].[Recuento de Estado]",$B$139,"[BD].[Instrumentación_sísmica]","[BD].[Instrumentación_sísmica].&amp;["&amp;D141&amp;"]")</f>
        <v>74</v>
      </c>
    </row>
    <row r="142" spans="2:5" x14ac:dyDescent="0.2">
      <c r="B142" s="21" t="s">
        <v>38</v>
      </c>
      <c r="C142" s="19">
        <v>16</v>
      </c>
      <c r="D142" t="s">
        <v>44</v>
      </c>
      <c r="E142">
        <f>GETPIVOTDATA("[Measures].[Recuento de Estado]",$B$139,"[BD].[Instrumentación_sísmica]","[BD].[Instrumentación_sísmica].&amp;["&amp;D142&amp;"]")</f>
        <v>636</v>
      </c>
    </row>
    <row r="143" spans="2:5" x14ac:dyDescent="0.2">
      <c r="B143" s="21" t="s">
        <v>474</v>
      </c>
      <c r="C143" s="19">
        <v>726</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C o u n t I n S a n d b o x " > < C u s t o m C o n t e n t > < ! [ C D A T A [ 1 ] ] > < / C u s t o m C o n t e n t > < / G e m i n i > 
</file>

<file path=customXml/item1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11.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2.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3.xml>��< ? x m l   v e r s i o n = " 1 . 0 "   e n c o d i n g = " U T F - 1 6 " ? > < G e m i n i   x m l n s = " h t t p : / / g e m i n i / p i v o t c u s t o m i z a t i o n / T a b l e O r d e r " > < C u s t o m C o n t e n t > < ! [ C D A T A [ B D - b f a 7 3 b 3 2 - 2 f 6 7 - 4 9 0 d - 9 7 2 5 - 5 3 1 d 5 5 7 1 e a b 2 ] ] > < / C u s t o m C o n t e n t > < / G e m i n i > 
</file>

<file path=customXml/item14.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15.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16.xml>��< ? x m l   v e r s i o n = " 1 . 0 "   e n c o d i n g = " U T F - 1 6 " ? > < G e m i n i   x m l n s = " h t t p : / / g e m i n i / p i v o t c u s t o m i z a t i o n / M a n u a l C a l c M o d e " > < C u s t o m C o n t e n t > < ! [ C D A T A [ F a l s e ] ] > < / C u s t o m C o n t e n t > < / G e m i n i > 
</file>

<file path=customXml/item17.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8.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0.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3.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 t r u e 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 2 0 2 4 - 0 4 - 0 1 T 1 1 : 5 0 : 5 6 . 9 7 2 7 7 8 7 - 0 5 : 0 0 < / L a s t P r o c e s s e d T i m e > < / D a t a M o d e l i n g S a n d b o x . S e r i a l i z e d S a n d b o x E r r o r C a c h e > ] ] > < / C u s t o m C o n t e n t > < / G e m i n i > 
</file>

<file path=customXml/item3.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4.xml>��< ? x m l   v e r s i o n = " 1 . 0 "   e n c o d i n g = " U T F - 1 6 " ? > < G e m i n i   x m l n s = " h t t p : / / g e m i n i / p i v o t c u s t o m i z a t i o n / C l i e n t W i n d o w X M L " > < C u s t o m C o n t e n t > < ! [ C D A T A [ B D - b f a 7 3 b 3 2 - 2 f 6 7 - 4 9 0 d - 9 7 2 5 - 5 3 1 d 5 5 7 1 e a b 2 ] ] > < / C u s t o m C o n t e n t > < / G e m i n i > 
</file>

<file path=customXml/item5.xml>��< ? x m l   v e r s i o n = " 1 . 0 "   e n c o d i n g = " U T F - 1 6 " ? > < G e m i n i   x m l n s = " h t t p : / / g e m i n i / p i v o t c u s t o m i z a t i o n / S h o w H i d d e n " > < C u s t o m C o n t e n t > < ! [ C D A T A [ T r u e ] ] > < / C u s t o m C o n t e n t > < / G e m i n i > 
</file>

<file path=customXml/item6.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7.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8.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Props1.xml><?xml version="1.0" encoding="utf-8"?>
<ds:datastoreItem xmlns:ds="http://schemas.openxmlformats.org/officeDocument/2006/customXml" ds:itemID="{DD52ABAA-7749-4701-B577-3A8B03639ABD}">
  <ds:schemaRefs/>
</ds:datastoreItem>
</file>

<file path=customXml/itemProps10.xml><?xml version="1.0" encoding="utf-8"?>
<ds:datastoreItem xmlns:ds="http://schemas.openxmlformats.org/officeDocument/2006/customXml" ds:itemID="{22319999-ECEF-4E2C-90E1-C5B593FE3991}">
  <ds:schemaRefs/>
</ds:datastoreItem>
</file>

<file path=customXml/itemProps11.xml><?xml version="1.0" encoding="utf-8"?>
<ds:datastoreItem xmlns:ds="http://schemas.openxmlformats.org/officeDocument/2006/customXml" ds:itemID="{1588AAC0-C71E-47CE-A0AA-8ECA367F5132}">
  <ds:schemaRefs/>
</ds:datastoreItem>
</file>

<file path=customXml/itemProps12.xml><?xml version="1.0" encoding="utf-8"?>
<ds:datastoreItem xmlns:ds="http://schemas.openxmlformats.org/officeDocument/2006/customXml" ds:itemID="{5A4D96FB-2512-478A-8E76-07478E8B5866}">
  <ds:schemaRefs/>
</ds:datastoreItem>
</file>

<file path=customXml/itemProps13.xml><?xml version="1.0" encoding="utf-8"?>
<ds:datastoreItem xmlns:ds="http://schemas.openxmlformats.org/officeDocument/2006/customXml" ds:itemID="{B34505E6-00FC-4603-8FB8-95A75E495882}">
  <ds:schemaRefs/>
</ds:datastoreItem>
</file>

<file path=customXml/itemProps14.xml><?xml version="1.0" encoding="utf-8"?>
<ds:datastoreItem xmlns:ds="http://schemas.openxmlformats.org/officeDocument/2006/customXml" ds:itemID="{B3F8B2C7-47E2-4EC6-959E-6BFACCD9B124}">
  <ds:schemaRefs/>
</ds:datastoreItem>
</file>

<file path=customXml/itemProps15.xml><?xml version="1.0" encoding="utf-8"?>
<ds:datastoreItem xmlns:ds="http://schemas.openxmlformats.org/officeDocument/2006/customXml" ds:itemID="{F0A1C9FF-F0F7-47FD-A354-C79198F9859D}">
  <ds:schemaRefs/>
</ds:datastoreItem>
</file>

<file path=customXml/itemProps16.xml><?xml version="1.0" encoding="utf-8"?>
<ds:datastoreItem xmlns:ds="http://schemas.openxmlformats.org/officeDocument/2006/customXml" ds:itemID="{A029DA81-8A4F-4141-A78F-0DC6DE827006}">
  <ds:schemaRefs/>
</ds:datastoreItem>
</file>

<file path=customXml/itemProps17.xml><?xml version="1.0" encoding="utf-8"?>
<ds:datastoreItem xmlns:ds="http://schemas.openxmlformats.org/officeDocument/2006/customXml" ds:itemID="{01C359C8-D879-4459-A498-49D3977F4BA5}">
  <ds:schemaRefs/>
</ds:datastoreItem>
</file>

<file path=customXml/itemProps18.xml><?xml version="1.0" encoding="utf-8"?>
<ds:datastoreItem xmlns:ds="http://schemas.openxmlformats.org/officeDocument/2006/customXml" ds:itemID="{5BDD8CE9-56A3-4E9D-A06E-6764CCE79EEC}">
  <ds:schemaRefs/>
</ds:datastoreItem>
</file>

<file path=customXml/itemProps19.xml><?xml version="1.0" encoding="utf-8"?>
<ds:datastoreItem xmlns:ds="http://schemas.openxmlformats.org/officeDocument/2006/customXml" ds:itemID="{AAE3D9B9-CC31-443E-A771-26267C1EC45F}">
  <ds:schemaRefs/>
</ds:datastoreItem>
</file>

<file path=customXml/itemProps2.xml><?xml version="1.0" encoding="utf-8"?>
<ds:datastoreItem xmlns:ds="http://schemas.openxmlformats.org/officeDocument/2006/customXml" ds:itemID="{9D2C13F5-4327-4C6A-A40B-B10D2F028FF8}">
  <ds:schemaRefs/>
</ds:datastoreItem>
</file>

<file path=customXml/itemProps20.xml><?xml version="1.0" encoding="utf-8"?>
<ds:datastoreItem xmlns:ds="http://schemas.openxmlformats.org/officeDocument/2006/customXml" ds:itemID="{AC0C02F9-509E-453F-8B6E-2E8E6E24D7CE}">
  <ds:schemaRefs/>
</ds:datastoreItem>
</file>

<file path=customXml/itemProps21.xml><?xml version="1.0" encoding="utf-8"?>
<ds:datastoreItem xmlns:ds="http://schemas.openxmlformats.org/officeDocument/2006/customXml" ds:itemID="{C3EF3086-C7C2-40D4-9060-C3E9573659D8}">
  <ds:schemaRefs/>
</ds:datastoreItem>
</file>

<file path=customXml/itemProps22.xml><?xml version="1.0" encoding="utf-8"?>
<ds:datastoreItem xmlns:ds="http://schemas.openxmlformats.org/officeDocument/2006/customXml" ds:itemID="{92C6FF89-B34D-4AA8-9286-9448DC5E1FE6}">
  <ds:schemaRefs/>
</ds:datastoreItem>
</file>

<file path=customXml/itemProps23.xml><?xml version="1.0" encoding="utf-8"?>
<ds:datastoreItem xmlns:ds="http://schemas.openxmlformats.org/officeDocument/2006/customXml" ds:itemID="{DC5B7C17-0E08-4CE4-A04A-3E3A1F09BF1E}">
  <ds:schemaRefs/>
</ds:datastoreItem>
</file>

<file path=customXml/itemProps24.xml><?xml version="1.0" encoding="utf-8"?>
<ds:datastoreItem xmlns:ds="http://schemas.openxmlformats.org/officeDocument/2006/customXml" ds:itemID="{4F6E132A-AF71-4D16-888D-2FFDCC2AE92E}">
  <ds:schemaRefs/>
</ds:datastoreItem>
</file>

<file path=customXml/itemProps25.xml><?xml version="1.0" encoding="utf-8"?>
<ds:datastoreItem xmlns:ds="http://schemas.openxmlformats.org/officeDocument/2006/customXml" ds:itemID="{3347E473-0C10-43CA-97CD-296E37966393}">
  <ds:schemaRefs/>
</ds:datastoreItem>
</file>

<file path=customXml/itemProps26.xml><?xml version="1.0" encoding="utf-8"?>
<ds:datastoreItem xmlns:ds="http://schemas.openxmlformats.org/officeDocument/2006/customXml" ds:itemID="{5BF4A43D-FFB3-4EEB-90CB-3B427E8B99BD}">
  <ds:schemaRefs/>
</ds:datastoreItem>
</file>

<file path=customXml/itemProps27.xml><?xml version="1.0" encoding="utf-8"?>
<ds:datastoreItem xmlns:ds="http://schemas.openxmlformats.org/officeDocument/2006/customXml" ds:itemID="{A4FB76A0-FDE0-4A71-AA8F-114EDBBC2276}">
  <ds:schemaRefs/>
</ds:datastoreItem>
</file>

<file path=customXml/itemProps28.xml><?xml version="1.0" encoding="utf-8"?>
<ds:datastoreItem xmlns:ds="http://schemas.openxmlformats.org/officeDocument/2006/customXml" ds:itemID="{3F97BB7E-3445-45F0-8DEF-E81C7E09D765}">
  <ds:schemaRefs/>
</ds:datastoreItem>
</file>

<file path=customXml/itemProps29.xml><?xml version="1.0" encoding="utf-8"?>
<ds:datastoreItem xmlns:ds="http://schemas.openxmlformats.org/officeDocument/2006/customXml" ds:itemID="{04D8ECEA-450F-4F43-A766-D058FB5D12D9}">
  <ds:schemaRefs/>
</ds:datastoreItem>
</file>

<file path=customXml/itemProps3.xml><?xml version="1.0" encoding="utf-8"?>
<ds:datastoreItem xmlns:ds="http://schemas.openxmlformats.org/officeDocument/2006/customXml" ds:itemID="{5602AAD6-8BBB-443C-B11B-BD057ACFCFC9}">
  <ds:schemaRefs/>
</ds:datastoreItem>
</file>

<file path=customXml/itemProps4.xml><?xml version="1.0" encoding="utf-8"?>
<ds:datastoreItem xmlns:ds="http://schemas.openxmlformats.org/officeDocument/2006/customXml" ds:itemID="{AC047DD0-D4C1-4EE5-882F-9B5FA6EAC91E}">
  <ds:schemaRefs/>
</ds:datastoreItem>
</file>

<file path=customXml/itemProps5.xml><?xml version="1.0" encoding="utf-8"?>
<ds:datastoreItem xmlns:ds="http://schemas.openxmlformats.org/officeDocument/2006/customXml" ds:itemID="{7ECAA828-DD6E-4643-8226-05813F3E4B8E}">
  <ds:schemaRefs/>
</ds:datastoreItem>
</file>

<file path=customXml/itemProps6.xml><?xml version="1.0" encoding="utf-8"?>
<ds:datastoreItem xmlns:ds="http://schemas.openxmlformats.org/officeDocument/2006/customXml" ds:itemID="{7EDB335B-076B-4023-AA0C-AE42E9A7CE39}">
  <ds:schemaRefs/>
</ds:datastoreItem>
</file>

<file path=customXml/itemProps7.xml><?xml version="1.0" encoding="utf-8"?>
<ds:datastoreItem xmlns:ds="http://schemas.openxmlformats.org/officeDocument/2006/customXml" ds:itemID="{DA000C45-C08D-45D2-A4C8-24E1B7761FDC}">
  <ds:schemaRefs/>
</ds:datastoreItem>
</file>

<file path=customXml/itemProps8.xml><?xml version="1.0" encoding="utf-8"?>
<ds:datastoreItem xmlns:ds="http://schemas.openxmlformats.org/officeDocument/2006/customXml" ds:itemID="{906D3A07-5AB7-4CAE-A470-12F52F7241D6}">
  <ds:schemaRefs/>
</ds:datastoreItem>
</file>

<file path=customXml/itemProps9.xml><?xml version="1.0" encoding="utf-8"?>
<ds:datastoreItem xmlns:ds="http://schemas.openxmlformats.org/officeDocument/2006/customXml" ds:itemID="{F1B028BC-D812-4535-946D-57DF3ED9EE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2024-04-01T16:50:58Z</dcterms:modified>
</cp:coreProperties>
</file>